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43820B9-1F63-4A70-9FDE-727CA6B5E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2">'oddíly-jednotlivci'!$A$1:$BS$246</definedName>
    <definedName name="_xlnm.Print_Area" localSheetId="0">'Pohár Vysočiny'!$A$2:$BA$36</definedName>
    <definedName name="_xlnm.Print_Area" localSheetId="4">'U-11'!$A$1:$AL$56</definedName>
    <definedName name="_xlnm.Print_Area" localSheetId="5">'U-13'!$A$1:$AP$69</definedName>
    <definedName name="_xlnm.Print_Area" localSheetId="6">'U-15'!$A$1:$AG$92</definedName>
    <definedName name="_xlnm.Print_Area" localSheetId="7">'U-17,19'!$A$1:$R$79</definedName>
    <definedName name="_xlnm.Print_Area" localSheetId="1">Účast!$B$1:$BK$46</definedName>
    <definedName name="_xlnm.Print_Area" localSheetId="3">'Všichni hráči'!$A$1:$BA$233</definedName>
  </definedNames>
  <calcPr calcId="191029"/>
</workbook>
</file>

<file path=xl/calcChain.xml><?xml version="1.0" encoding="utf-8"?>
<calcChain xmlns="http://schemas.openxmlformats.org/spreadsheetml/2006/main">
  <c r="BG36" i="2" l="1"/>
  <c r="BG8" i="2"/>
  <c r="BG29" i="2"/>
  <c r="BG43" i="2" s="1"/>
  <c r="BG31" i="2"/>
  <c r="BG45" i="2"/>
  <c r="BG18" i="2"/>
  <c r="BG17" i="2"/>
  <c r="BG16" i="2"/>
  <c r="BG13" i="2"/>
  <c r="BG12" i="2"/>
  <c r="BG11" i="2"/>
  <c r="BG44" i="2" s="1"/>
  <c r="BG20" i="2"/>
  <c r="BG34" i="2"/>
  <c r="BG33" i="2"/>
  <c r="BG30" i="2"/>
  <c r="BG32" i="2"/>
  <c r="BG41" i="2" s="1"/>
  <c r="BG28" i="2"/>
  <c r="BG21" i="2"/>
  <c r="BG19" i="2"/>
  <c r="BG15" i="2"/>
  <c r="BG7" i="2"/>
  <c r="BG35" i="2"/>
  <c r="BG26" i="2"/>
  <c r="BG25" i="2"/>
  <c r="BG24" i="2"/>
  <c r="BG23" i="2"/>
  <c r="BG22" i="2"/>
  <c r="BG42" i="2" s="1"/>
  <c r="BG14" i="2"/>
  <c r="BG10" i="2"/>
  <c r="BG9" i="2"/>
  <c r="BG6" i="2"/>
  <c r="BG5" i="2"/>
  <c r="BH44" i="2"/>
  <c r="BH43" i="2"/>
  <c r="BH42" i="2"/>
  <c r="BH41" i="2"/>
  <c r="BH37" i="2"/>
  <c r="BC46" i="2"/>
  <c r="BD46" i="2"/>
  <c r="BE46" i="2"/>
  <c r="BF46" i="2"/>
  <c r="AY8" i="1"/>
  <c r="AY6" i="1"/>
  <c r="BF42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AR44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AS42" i="2"/>
  <c r="AS44" i="2"/>
  <c r="AS45" i="2"/>
  <c r="AS41" i="2"/>
  <c r="BM210" i="4"/>
  <c r="BL210" i="4" s="1"/>
  <c r="BM209" i="4"/>
  <c r="BL209" i="4" s="1"/>
  <c r="BM129" i="4"/>
  <c r="BL129" i="4"/>
  <c r="BM130" i="4"/>
  <c r="BL130" i="4" s="1"/>
  <c r="BM179" i="4"/>
  <c r="BL179" i="4" s="1"/>
  <c r="BM236" i="4"/>
  <c r="BL236" i="4" s="1"/>
  <c r="BM235" i="4"/>
  <c r="BL235" i="4" s="1"/>
  <c r="BM239" i="4"/>
  <c r="BM237" i="4"/>
  <c r="BM238" i="4"/>
  <c r="BM234" i="4"/>
  <c r="BM232" i="4"/>
  <c r="BM233" i="4"/>
  <c r="BM227" i="4"/>
  <c r="BM228" i="4"/>
  <c r="BM229" i="4"/>
  <c r="BM230" i="4"/>
  <c r="BM231" i="4"/>
  <c r="BM226" i="4"/>
  <c r="BM225" i="4"/>
  <c r="BM224" i="4"/>
  <c r="BM219" i="4"/>
  <c r="BM220" i="4"/>
  <c r="BM221" i="4"/>
  <c r="BL221" i="4" s="1"/>
  <c r="BM222" i="4"/>
  <c r="BL222" i="4" s="1"/>
  <c r="BM223" i="4"/>
  <c r="BM217" i="4"/>
  <c r="BM218" i="4"/>
  <c r="BM211" i="4"/>
  <c r="BM212" i="4"/>
  <c r="BM213" i="4"/>
  <c r="BM214" i="4"/>
  <c r="BM215" i="4"/>
  <c r="BM216" i="4"/>
  <c r="BM208" i="4"/>
  <c r="BM199" i="4"/>
  <c r="BM200" i="4"/>
  <c r="BM201" i="4"/>
  <c r="BM202" i="4"/>
  <c r="BM203" i="4"/>
  <c r="BM204" i="4"/>
  <c r="BM205" i="4"/>
  <c r="BM206" i="4"/>
  <c r="BM207" i="4"/>
  <c r="BM197" i="4"/>
  <c r="BM198" i="4"/>
  <c r="BM186" i="4"/>
  <c r="BM187" i="4"/>
  <c r="BM189" i="4"/>
  <c r="BM184" i="4"/>
  <c r="BM188" i="4"/>
  <c r="BM190" i="4"/>
  <c r="BM191" i="4"/>
  <c r="BM192" i="4"/>
  <c r="BM193" i="4"/>
  <c r="BM195" i="4"/>
  <c r="BM196" i="4"/>
  <c r="BM194" i="4"/>
  <c r="BM183" i="4"/>
  <c r="BM185" i="4"/>
  <c r="BM174" i="4"/>
  <c r="BM175" i="4"/>
  <c r="BM176" i="4"/>
  <c r="BM177" i="4"/>
  <c r="BM178" i="4"/>
  <c r="BM180" i="4"/>
  <c r="BM181" i="4"/>
  <c r="BM182" i="4"/>
  <c r="BM172" i="4"/>
  <c r="BM173" i="4"/>
  <c r="BM154" i="4"/>
  <c r="BM152" i="4"/>
  <c r="BM155" i="4"/>
  <c r="BM156" i="4"/>
  <c r="BM157" i="4"/>
  <c r="BM159" i="4"/>
  <c r="BM158" i="4"/>
  <c r="BM160" i="4"/>
  <c r="BM161" i="4"/>
  <c r="BM163" i="4"/>
  <c r="BM164" i="4"/>
  <c r="BM165" i="4"/>
  <c r="BM166" i="4"/>
  <c r="BM162" i="4"/>
  <c r="BM167" i="4"/>
  <c r="BM168" i="4"/>
  <c r="BM169" i="4"/>
  <c r="BM170" i="4"/>
  <c r="BM171" i="4"/>
  <c r="BM151" i="4"/>
  <c r="BM153" i="4"/>
  <c r="BM139" i="4"/>
  <c r="BM140" i="4"/>
  <c r="BM141" i="4"/>
  <c r="BM142" i="4"/>
  <c r="BM144" i="4"/>
  <c r="BM143" i="4"/>
  <c r="BM145" i="4"/>
  <c r="BM146" i="4"/>
  <c r="BM147" i="4"/>
  <c r="BM148" i="4"/>
  <c r="BM149" i="4"/>
  <c r="BM150" i="4"/>
  <c r="BM137" i="4"/>
  <c r="BM138" i="4"/>
  <c r="BM134" i="4"/>
  <c r="BM135" i="4"/>
  <c r="BM136" i="4"/>
  <c r="BM132" i="4"/>
  <c r="BM133" i="4"/>
  <c r="BM121" i="4"/>
  <c r="BM122" i="4"/>
  <c r="BM123" i="4"/>
  <c r="BM124" i="4"/>
  <c r="BM125" i="4"/>
  <c r="BM126" i="4"/>
  <c r="BM127" i="4"/>
  <c r="BM128" i="4"/>
  <c r="BM131" i="4"/>
  <c r="BM119" i="4"/>
  <c r="BM120" i="4"/>
  <c r="BM118" i="4"/>
  <c r="BL118" i="4" s="1"/>
  <c r="BM116" i="4"/>
  <c r="BM117" i="4"/>
  <c r="BM113" i="4"/>
  <c r="BM114" i="4"/>
  <c r="BM115" i="4"/>
  <c r="BM111" i="4"/>
  <c r="BM112" i="4"/>
  <c r="BM80" i="4"/>
  <c r="BM81" i="4"/>
  <c r="BM84" i="4"/>
  <c r="BM83" i="4"/>
  <c r="BM87" i="4"/>
  <c r="BM82" i="4"/>
  <c r="BM88" i="4"/>
  <c r="BM89" i="4"/>
  <c r="BM85" i="4"/>
  <c r="BM91" i="4"/>
  <c r="BM93" i="4"/>
  <c r="BM94" i="4"/>
  <c r="BM90" i="4"/>
  <c r="BM86" i="4"/>
  <c r="BM95" i="4"/>
  <c r="BM96" i="4"/>
  <c r="BM92" i="4"/>
  <c r="BM97" i="4"/>
  <c r="BM98" i="4"/>
  <c r="BM99" i="4"/>
  <c r="BM100" i="4"/>
  <c r="BM101" i="4"/>
  <c r="BM102" i="4"/>
  <c r="BM103" i="4"/>
  <c r="BM104" i="4"/>
  <c r="BM105" i="4"/>
  <c r="BL105" i="4" s="1"/>
  <c r="BM106" i="4"/>
  <c r="BM107" i="4"/>
  <c r="BM108" i="4"/>
  <c r="BM109" i="4"/>
  <c r="BM110" i="4"/>
  <c r="BM78" i="4"/>
  <c r="BM79" i="4"/>
  <c r="BM77" i="4"/>
  <c r="BM76" i="4"/>
  <c r="BM72" i="4"/>
  <c r="BM73" i="4"/>
  <c r="BM74" i="4"/>
  <c r="BM75" i="4"/>
  <c r="BM70" i="4"/>
  <c r="BM71" i="4"/>
  <c r="BM68" i="4"/>
  <c r="BM69" i="4"/>
  <c r="BM66" i="4"/>
  <c r="BM67" i="4"/>
  <c r="BM60" i="4"/>
  <c r="BM61" i="4"/>
  <c r="BM62" i="4"/>
  <c r="BM63" i="4"/>
  <c r="BM64" i="4"/>
  <c r="BM65" i="4"/>
  <c r="BM58" i="4"/>
  <c r="BM59" i="4"/>
  <c r="BM57" i="4"/>
  <c r="BM49" i="4"/>
  <c r="BM50" i="4"/>
  <c r="BM51" i="4"/>
  <c r="BM52" i="4"/>
  <c r="BM53" i="4"/>
  <c r="BM54" i="4"/>
  <c r="BM55" i="4"/>
  <c r="BM56" i="4"/>
  <c r="BM47" i="4"/>
  <c r="BM48" i="4"/>
  <c r="BM37" i="4"/>
  <c r="BM38" i="4"/>
  <c r="BM39" i="4"/>
  <c r="BM40" i="4"/>
  <c r="BM41" i="4"/>
  <c r="BM42" i="4"/>
  <c r="BM43" i="4"/>
  <c r="BM44" i="4"/>
  <c r="BM45" i="4"/>
  <c r="BM46" i="4"/>
  <c r="BM35" i="4"/>
  <c r="BM36" i="4"/>
  <c r="BM21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20" i="4"/>
  <c r="BM22" i="4"/>
  <c r="BM18" i="4"/>
  <c r="BL18" i="4" s="1"/>
  <c r="BM19" i="4"/>
  <c r="BM16" i="4"/>
  <c r="BM17" i="4"/>
  <c r="BL17" i="4" s="1"/>
  <c r="BM15" i="4"/>
  <c r="BM7" i="4"/>
  <c r="BM8" i="4"/>
  <c r="BM10" i="4"/>
  <c r="BM9" i="4"/>
  <c r="BM11" i="4"/>
  <c r="BM12" i="4"/>
  <c r="BM13" i="4"/>
  <c r="BM14" i="4"/>
  <c r="BM6" i="4"/>
  <c r="BM5" i="4"/>
  <c r="BL5" i="4" s="1"/>
  <c r="BL72" i="4"/>
  <c r="BH240" i="4"/>
  <c r="BI240" i="4"/>
  <c r="BJ240" i="4"/>
  <c r="BK240" i="4"/>
  <c r="BH241" i="4"/>
  <c r="BI241" i="4"/>
  <c r="BJ241" i="4"/>
  <c r="BK241" i="4"/>
  <c r="Q83" i="9"/>
  <c r="M83" i="9"/>
  <c r="N83" i="9"/>
  <c r="O83" i="9"/>
  <c r="P83" i="9"/>
  <c r="L83" i="9"/>
  <c r="Q55" i="9"/>
  <c r="Q56" i="9"/>
  <c r="Q57" i="9"/>
  <c r="Q58" i="9"/>
  <c r="Q59" i="9"/>
  <c r="Q81" i="9"/>
  <c r="Q82" i="9"/>
  <c r="G83" i="9"/>
  <c r="Q74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5" i="9"/>
  <c r="Q76" i="9"/>
  <c r="Q77" i="9"/>
  <c r="Q78" i="9"/>
  <c r="Q79" i="9"/>
  <c r="Q80" i="9"/>
  <c r="Q5" i="9"/>
  <c r="Q4" i="9"/>
  <c r="BA35" i="8"/>
  <c r="AZ35" i="8" s="1"/>
  <c r="AP5" i="5"/>
  <c r="BH15" i="2"/>
  <c r="BH7" i="2"/>
  <c r="BH11" i="2"/>
  <c r="BB37" i="2"/>
  <c r="BC37" i="2"/>
  <c r="BD37" i="2"/>
  <c r="BE37" i="2"/>
  <c r="BF37" i="2"/>
  <c r="BH13" i="2"/>
  <c r="BI13" i="2"/>
  <c r="BJ13" i="2" s="1"/>
  <c r="AD92" i="6"/>
  <c r="AL31" i="3"/>
  <c r="AK31" i="3" s="1"/>
  <c r="AL53" i="3"/>
  <c r="AK53" i="3" s="1"/>
  <c r="AL36" i="3"/>
  <c r="AK36" i="3" s="1"/>
  <c r="AL52" i="3"/>
  <c r="AK52" i="3" s="1"/>
  <c r="AL51" i="3"/>
  <c r="AK51" i="3" s="1"/>
  <c r="AL54" i="3"/>
  <c r="AK54" i="3" s="1"/>
  <c r="AL47" i="3"/>
  <c r="AK47" i="3" s="1"/>
  <c r="AL49" i="3"/>
  <c r="AK49" i="3" s="1"/>
  <c r="AL27" i="3"/>
  <c r="AK27" i="3" s="1"/>
  <c r="BL223" i="4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E45" i="2"/>
  <c r="BH31" i="2"/>
  <c r="AY33" i="1"/>
  <c r="AZ33" i="1" s="1"/>
  <c r="AG57" i="6"/>
  <c r="AF57" i="6" s="1"/>
  <c r="BG37" i="2" l="1"/>
  <c r="BH46" i="2"/>
  <c r="AS46" i="2"/>
  <c r="BN56" i="4"/>
  <c r="BO236" i="4"/>
  <c r="BN236" i="4"/>
  <c r="BI31" i="2"/>
  <c r="BJ31" i="2" s="1"/>
  <c r="AZ18" i="1"/>
  <c r="AZ28" i="1"/>
  <c r="AZ34" i="1"/>
  <c r="AY32" i="1"/>
  <c r="AZ32" i="1" s="1"/>
  <c r="AY15" i="1"/>
  <c r="AZ15" i="1" s="1"/>
  <c r="AY16" i="1"/>
  <c r="AZ16" i="1" s="1"/>
  <c r="AY13" i="1"/>
  <c r="AZ13" i="1" s="1"/>
  <c r="AY22" i="1"/>
  <c r="AZ22" i="1" s="1"/>
  <c r="AX35" i="1"/>
  <c r="BL211" i="4"/>
  <c r="AE37" i="2"/>
  <c r="BL35" i="4"/>
  <c r="BH32" i="2"/>
  <c r="BL43" i="4"/>
  <c r="BL44" i="4"/>
  <c r="BL45" i="4"/>
  <c r="BL46" i="4"/>
  <c r="BL37" i="4"/>
  <c r="BL38" i="4"/>
  <c r="BL39" i="4"/>
  <c r="BL40" i="4"/>
  <c r="BL41" i="4"/>
  <c r="BL42" i="4"/>
  <c r="BL50" i="4"/>
  <c r="BL51" i="4"/>
  <c r="BL52" i="4"/>
  <c r="BL53" i="4"/>
  <c r="BL54" i="4"/>
  <c r="BL55" i="4"/>
  <c r="BL56" i="4"/>
  <c r="BL47" i="4"/>
  <c r="BL48" i="4"/>
  <c r="BH21" i="2"/>
  <c r="BL175" i="4"/>
  <c r="BL174" i="4"/>
  <c r="BL176" i="4"/>
  <c r="BL178" i="4"/>
  <c r="BL177" i="4"/>
  <c r="BL180" i="4"/>
  <c r="BL181" i="4"/>
  <c r="BL182" i="4"/>
  <c r="BL172" i="4"/>
  <c r="BL173" i="4"/>
  <c r="BL212" i="4"/>
  <c r="BL213" i="4"/>
  <c r="BL214" i="4"/>
  <c r="BL215" i="4"/>
  <c r="BL216" i="4"/>
  <c r="BL132" i="4"/>
  <c r="X92" i="6"/>
  <c r="BH8" i="2"/>
  <c r="BH5" i="2"/>
  <c r="AL69" i="5"/>
  <c r="BI36" i="2"/>
  <c r="BH36" i="2"/>
  <c r="BI24" i="2"/>
  <c r="BH23" i="2"/>
  <c r="BH22" i="2"/>
  <c r="BH20" i="2"/>
  <c r="BH19" i="2"/>
  <c r="BH18" i="2"/>
  <c r="BH17" i="2"/>
  <c r="BH16" i="2"/>
  <c r="BH14" i="2"/>
  <c r="BH12" i="2"/>
  <c r="BH10" i="2"/>
  <c r="BH9" i="2"/>
  <c r="BH6" i="2"/>
  <c r="BL237" i="4"/>
  <c r="W92" i="6"/>
  <c r="AM231" i="8"/>
  <c r="BL16" i="4"/>
  <c r="BH35" i="2"/>
  <c r="BH34" i="2"/>
  <c r="BH33" i="2"/>
  <c r="BH24" i="2"/>
  <c r="BH25" i="2"/>
  <c r="BH26" i="2"/>
  <c r="BH29" i="2"/>
  <c r="BH28" i="2"/>
  <c r="R48" i="7"/>
  <c r="R49" i="7"/>
  <c r="Q49" i="7" s="1"/>
  <c r="R50" i="7"/>
  <c r="Q50" i="7" s="1"/>
  <c r="R51" i="7"/>
  <c r="R52" i="7"/>
  <c r="R53" i="7"/>
  <c r="R54" i="7"/>
  <c r="R55" i="7"/>
  <c r="R56" i="7"/>
  <c r="R57" i="7"/>
  <c r="R58" i="7"/>
  <c r="Q58" i="7" s="1"/>
  <c r="R59" i="7"/>
  <c r="Q59" i="7" s="1"/>
  <c r="R60" i="7"/>
  <c r="R61" i="7"/>
  <c r="R62" i="7"/>
  <c r="R63" i="7"/>
  <c r="Q63" i="7" s="1"/>
  <c r="R64" i="7"/>
  <c r="R65" i="7"/>
  <c r="R66" i="7"/>
  <c r="R67" i="7"/>
  <c r="R68" i="7"/>
  <c r="R21" i="7"/>
  <c r="Q21" i="7" s="1"/>
  <c r="BL21" i="4"/>
  <c r="BL23" i="4"/>
  <c r="BL25" i="4"/>
  <c r="BL24" i="4"/>
  <c r="BL26" i="4"/>
  <c r="BL27" i="4"/>
  <c r="BL28" i="4"/>
  <c r="BL29" i="4"/>
  <c r="BL30" i="4"/>
  <c r="BL31" i="4"/>
  <c r="BL32" i="4"/>
  <c r="BL33" i="4"/>
  <c r="BL34" i="4"/>
  <c r="BL22" i="4"/>
  <c r="BA12" i="8"/>
  <c r="AZ12" i="8" s="1"/>
  <c r="BA7" i="8"/>
  <c r="AZ7" i="8" s="1"/>
  <c r="BA13" i="8"/>
  <c r="AZ13" i="8" s="1"/>
  <c r="BA17" i="8"/>
  <c r="AZ17" i="8" s="1"/>
  <c r="BA9" i="8"/>
  <c r="AZ9" i="8" s="1"/>
  <c r="BA20" i="8"/>
  <c r="AZ20" i="8" s="1"/>
  <c r="BA19" i="8"/>
  <c r="AZ19" i="8" s="1"/>
  <c r="BA22" i="8"/>
  <c r="AZ22" i="8" s="1"/>
  <c r="BA16" i="8"/>
  <c r="BA11" i="8"/>
  <c r="AZ11" i="8" s="1"/>
  <c r="BA14" i="8"/>
  <c r="AZ14" i="8" s="1"/>
  <c r="BA18" i="8"/>
  <c r="AZ18" i="8" s="1"/>
  <c r="BA25" i="8"/>
  <c r="AZ25" i="8" s="1"/>
  <c r="BA23" i="8"/>
  <c r="AZ23" i="8" s="1"/>
  <c r="BA29" i="8"/>
  <c r="AZ29" i="8" s="1"/>
  <c r="BA15" i="8"/>
  <c r="AZ15" i="8" s="1"/>
  <c r="BA45" i="8"/>
  <c r="AZ45" i="8" s="1"/>
  <c r="BA30" i="8"/>
  <c r="AZ30" i="8" s="1"/>
  <c r="BA32" i="8"/>
  <c r="AZ32" i="8" s="1"/>
  <c r="BA27" i="8"/>
  <c r="AZ27" i="8" s="1"/>
  <c r="BA40" i="8"/>
  <c r="AZ40" i="8" s="1"/>
  <c r="BA21" i="8"/>
  <c r="AZ21" i="8" s="1"/>
  <c r="BA39" i="8"/>
  <c r="AZ39" i="8" s="1"/>
  <c r="BA33" i="8"/>
  <c r="AZ33" i="8" s="1"/>
  <c r="BA24" i="8"/>
  <c r="AZ24" i="8" s="1"/>
  <c r="BA51" i="8"/>
  <c r="AZ51" i="8" s="1"/>
  <c r="BA37" i="8"/>
  <c r="AZ37" i="8" s="1"/>
  <c r="BA58" i="8"/>
  <c r="AZ58" i="8" s="1"/>
  <c r="BA43" i="8"/>
  <c r="AZ43" i="8" s="1"/>
  <c r="BA26" i="8"/>
  <c r="AZ26" i="8" s="1"/>
  <c r="BA28" i="8"/>
  <c r="BA34" i="8"/>
  <c r="AZ34" i="8" s="1"/>
  <c r="BA36" i="8"/>
  <c r="BA49" i="8"/>
  <c r="AZ49" i="8" s="1"/>
  <c r="BA56" i="8"/>
  <c r="AZ56" i="8" s="1"/>
  <c r="BA31" i="8"/>
  <c r="AZ31" i="8" s="1"/>
  <c r="BA61" i="8"/>
  <c r="AZ61" i="8" s="1"/>
  <c r="BA63" i="8"/>
  <c r="AZ63" i="8" s="1"/>
  <c r="BA66" i="8"/>
  <c r="AZ66" i="8" s="1"/>
  <c r="BA80" i="8"/>
  <c r="AZ80" i="8" s="1"/>
  <c r="BA55" i="8"/>
  <c r="AZ55" i="8" s="1"/>
  <c r="BA78" i="8"/>
  <c r="AZ78" i="8" s="1"/>
  <c r="BA85" i="8"/>
  <c r="AZ85" i="8" s="1"/>
  <c r="BA75" i="8"/>
  <c r="AZ75" i="8" s="1"/>
  <c r="BA86" i="8"/>
  <c r="AZ86" i="8" s="1"/>
  <c r="BA62" i="8"/>
  <c r="AZ62" i="8" s="1"/>
  <c r="BA44" i="8"/>
  <c r="AZ44" i="8" s="1"/>
  <c r="BA57" i="8"/>
  <c r="AZ57" i="8" s="1"/>
  <c r="BA46" i="8"/>
  <c r="AZ46" i="8" s="1"/>
  <c r="BA47" i="8"/>
  <c r="BA93" i="8"/>
  <c r="AZ93" i="8" s="1"/>
  <c r="BA79" i="8"/>
  <c r="AZ79" i="8" s="1"/>
  <c r="BA64" i="8"/>
  <c r="AZ64" i="8" s="1"/>
  <c r="BA48" i="8"/>
  <c r="AZ48" i="8" s="1"/>
  <c r="BA84" i="8"/>
  <c r="AZ84" i="8" s="1"/>
  <c r="BA99" i="8"/>
  <c r="BA53" i="8"/>
  <c r="AZ53" i="8" s="1"/>
  <c r="BA83" i="8"/>
  <c r="AZ83" i="8" s="1"/>
  <c r="BA68" i="8"/>
  <c r="AZ68" i="8" s="1"/>
  <c r="BA104" i="8"/>
  <c r="AZ104" i="8" s="1"/>
  <c r="BA107" i="8"/>
  <c r="AZ107" i="8" s="1"/>
  <c r="BA71" i="8"/>
  <c r="AZ71" i="8" s="1"/>
  <c r="BA82" i="8"/>
  <c r="AZ82" i="8" s="1"/>
  <c r="BA77" i="8"/>
  <c r="AZ77" i="8" s="1"/>
  <c r="BA72" i="8"/>
  <c r="AZ72" i="8" s="1"/>
  <c r="BA114" i="8"/>
  <c r="AZ114" i="8" s="1"/>
  <c r="BA115" i="8"/>
  <c r="AZ115" i="8" s="1"/>
  <c r="BA59" i="8"/>
  <c r="BA108" i="8"/>
  <c r="AZ108" i="8" s="1"/>
  <c r="BA120" i="8"/>
  <c r="AZ120" i="8" s="1"/>
  <c r="BA101" i="8"/>
  <c r="AZ101" i="8" s="1"/>
  <c r="BA67" i="8"/>
  <c r="AZ67" i="8" s="1"/>
  <c r="BA87" i="8"/>
  <c r="AZ87" i="8" s="1"/>
  <c r="BA88" i="8"/>
  <c r="BA41" i="8"/>
  <c r="AZ41" i="8" s="1"/>
  <c r="BA38" i="8"/>
  <c r="AZ38" i="8" s="1"/>
  <c r="BA54" i="8"/>
  <c r="AZ54" i="8" s="1"/>
  <c r="BA89" i="8"/>
  <c r="AZ89" i="8" s="1"/>
  <c r="BA103" i="8"/>
  <c r="AZ103" i="8" s="1"/>
  <c r="BA52" i="8"/>
  <c r="BA95" i="8"/>
  <c r="BA125" i="8"/>
  <c r="AZ125" i="8" s="1"/>
  <c r="BA111" i="8"/>
  <c r="AZ111" i="8" s="1"/>
  <c r="BA112" i="8"/>
  <c r="AZ112" i="8" s="1"/>
  <c r="BA116" i="8"/>
  <c r="AZ116" i="8" s="1"/>
  <c r="BA117" i="8"/>
  <c r="BA90" i="8"/>
  <c r="AZ90" i="8" s="1"/>
  <c r="BA73" i="8"/>
  <c r="AZ73" i="8" s="1"/>
  <c r="BA100" i="8"/>
  <c r="AZ100" i="8" s="1"/>
  <c r="BA92" i="8"/>
  <c r="AZ92" i="8" s="1"/>
  <c r="BA127" i="8"/>
  <c r="AZ127" i="8" s="1"/>
  <c r="BA128" i="8"/>
  <c r="BA121" i="8"/>
  <c r="BA133" i="8"/>
  <c r="BA134" i="8"/>
  <c r="AZ134" i="8" s="1"/>
  <c r="BA136" i="8"/>
  <c r="AZ136" i="8" s="1"/>
  <c r="BA42" i="8"/>
  <c r="AZ42" i="8" s="1"/>
  <c r="BA132" i="8"/>
  <c r="AZ132" i="8" s="1"/>
  <c r="BA122" i="8"/>
  <c r="AZ122" i="8" s="1"/>
  <c r="BA140" i="8"/>
  <c r="AZ140" i="8" s="1"/>
  <c r="BA142" i="8"/>
  <c r="AZ142" i="8" s="1"/>
  <c r="BA141" i="8"/>
  <c r="BA69" i="8"/>
  <c r="AZ69" i="8" s="1"/>
  <c r="BA143" i="8"/>
  <c r="BA126" i="8"/>
  <c r="AZ126" i="8" s="1"/>
  <c r="BA145" i="8"/>
  <c r="AZ145" i="8" s="1"/>
  <c r="BA147" i="8"/>
  <c r="AZ147" i="8" s="1"/>
  <c r="BA149" i="8"/>
  <c r="AZ149" i="8" s="1"/>
  <c r="BA148" i="8"/>
  <c r="AZ148" i="8" s="1"/>
  <c r="BA151" i="8"/>
  <c r="AZ151" i="8" s="1"/>
  <c r="BA153" i="8"/>
  <c r="BA152" i="8"/>
  <c r="AZ152" i="8" s="1"/>
  <c r="BA154" i="8"/>
  <c r="AZ154" i="8" s="1"/>
  <c r="BA138" i="8"/>
  <c r="AZ138" i="8" s="1"/>
  <c r="BA155" i="8"/>
  <c r="AZ155" i="8" s="1"/>
  <c r="BA157" i="8"/>
  <c r="BA156" i="8"/>
  <c r="AZ156" i="8" s="1"/>
  <c r="BA158" i="8"/>
  <c r="AZ158" i="8" s="1"/>
  <c r="BA96" i="8"/>
  <c r="AZ96" i="8" s="1"/>
  <c r="BA124" i="8"/>
  <c r="AZ124" i="8" s="1"/>
  <c r="BA193" i="8"/>
  <c r="AZ193" i="8" s="1"/>
  <c r="BA131" i="8"/>
  <c r="AZ131" i="8" s="1"/>
  <c r="BA161" i="8"/>
  <c r="AZ161" i="8" s="1"/>
  <c r="BA160" i="8"/>
  <c r="AZ160" i="8" s="1"/>
  <c r="BA110" i="8"/>
  <c r="AZ110" i="8" s="1"/>
  <c r="BA164" i="8"/>
  <c r="AZ164" i="8" s="1"/>
  <c r="BA165" i="8"/>
  <c r="AZ165" i="8" s="1"/>
  <c r="BA166" i="8"/>
  <c r="AZ166" i="8" s="1"/>
  <c r="BA167" i="8"/>
  <c r="AZ167" i="8" s="1"/>
  <c r="BA118" i="8"/>
  <c r="BA168" i="8"/>
  <c r="AZ168" i="8" s="1"/>
  <c r="BA170" i="8"/>
  <c r="AZ170" i="8" s="1"/>
  <c r="BA135" i="8"/>
  <c r="AZ135" i="8" s="1"/>
  <c r="BA81" i="8"/>
  <c r="AZ81" i="8" s="1"/>
  <c r="BA173" i="8"/>
  <c r="AZ173" i="8" s="1"/>
  <c r="BA172" i="8"/>
  <c r="AZ172" i="8" s="1"/>
  <c r="BA175" i="8"/>
  <c r="AZ175" i="8" s="1"/>
  <c r="BA177" i="8"/>
  <c r="AZ177" i="8" s="1"/>
  <c r="BA176" i="8"/>
  <c r="AZ176" i="8" s="1"/>
  <c r="BA178" i="8"/>
  <c r="AZ178" i="8" s="1"/>
  <c r="BA180" i="8"/>
  <c r="AZ180" i="8" s="1"/>
  <c r="BA181" i="8"/>
  <c r="AZ181" i="8" s="1"/>
  <c r="BA179" i="8"/>
  <c r="AZ179" i="8" s="1"/>
  <c r="BA183" i="8"/>
  <c r="AZ183" i="8" s="1"/>
  <c r="BA182" i="8"/>
  <c r="AZ182" i="8" s="1"/>
  <c r="BA137" i="8"/>
  <c r="AZ137" i="8" s="1"/>
  <c r="BA185" i="8"/>
  <c r="AZ185" i="8" s="1"/>
  <c r="BA184" i="8"/>
  <c r="AZ184" i="8" s="1"/>
  <c r="BA186" i="8"/>
  <c r="AZ186" i="8" s="1"/>
  <c r="BA162" i="8"/>
  <c r="BA189" i="8"/>
  <c r="AZ189" i="8" s="1"/>
  <c r="BA188" i="8"/>
  <c r="BA190" i="8"/>
  <c r="AZ190" i="8" s="1"/>
  <c r="BA192" i="8"/>
  <c r="BA191" i="8"/>
  <c r="AZ191" i="8" s="1"/>
  <c r="BA97" i="8"/>
  <c r="AZ97" i="8" s="1"/>
  <c r="BA194" i="8"/>
  <c r="AZ194" i="8" s="1"/>
  <c r="BA195" i="8"/>
  <c r="BA144" i="8"/>
  <c r="AZ144" i="8" s="1"/>
  <c r="BA197" i="8"/>
  <c r="AZ197" i="8" s="1"/>
  <c r="BA196" i="8"/>
  <c r="AZ196" i="8" s="1"/>
  <c r="BA50" i="8"/>
  <c r="AZ50" i="8" s="1"/>
  <c r="BA199" i="8"/>
  <c r="AZ199" i="8" s="1"/>
  <c r="BA198" i="8"/>
  <c r="BA200" i="8"/>
  <c r="AZ200" i="8" s="1"/>
  <c r="BA204" i="8"/>
  <c r="AZ204" i="8" s="1"/>
  <c r="BA202" i="8"/>
  <c r="AZ202" i="8" s="1"/>
  <c r="BA203" i="8"/>
  <c r="AZ203" i="8" s="1"/>
  <c r="BA206" i="8"/>
  <c r="AZ206" i="8" s="1"/>
  <c r="BA208" i="8"/>
  <c r="AZ208" i="8" s="1"/>
  <c r="BA70" i="8"/>
  <c r="AZ70" i="8" s="1"/>
  <c r="BA123" i="8"/>
  <c r="AZ123" i="8" s="1"/>
  <c r="BA209" i="8"/>
  <c r="AZ209" i="8" s="1"/>
  <c r="BA211" i="8"/>
  <c r="AZ211" i="8" s="1"/>
  <c r="BA113" i="8"/>
  <c r="AZ113" i="8" s="1"/>
  <c r="BA207" i="8"/>
  <c r="AZ207" i="8" s="1"/>
  <c r="BA210" i="8"/>
  <c r="AZ210" i="8" s="1"/>
  <c r="BA212" i="8"/>
  <c r="AZ212" i="8" s="1"/>
  <c r="BA214" i="8"/>
  <c r="AZ214" i="8" s="1"/>
  <c r="BA174" i="8"/>
  <c r="AZ174" i="8" s="1"/>
  <c r="BA187" i="8"/>
  <c r="AZ187" i="8" s="1"/>
  <c r="BA163" i="8"/>
  <c r="AZ163" i="8" s="1"/>
  <c r="BA139" i="8"/>
  <c r="AZ139" i="8" s="1"/>
  <c r="BA222" i="8"/>
  <c r="AZ222" i="8" s="1"/>
  <c r="BA74" i="8"/>
  <c r="AZ74" i="8" s="1"/>
  <c r="BA169" i="8"/>
  <c r="AZ169" i="8" s="1"/>
  <c r="BA221" i="8"/>
  <c r="AZ221" i="8" s="1"/>
  <c r="BA219" i="8"/>
  <c r="AZ219" i="8" s="1"/>
  <c r="BA102" i="8"/>
  <c r="AZ102" i="8" s="1"/>
  <c r="BA76" i="8"/>
  <c r="AZ76" i="8" s="1"/>
  <c r="BA220" i="8"/>
  <c r="AZ220" i="8" s="1"/>
  <c r="BA224" i="8"/>
  <c r="AZ224" i="8" s="1"/>
  <c r="BA223" i="8"/>
  <c r="AZ223" i="8" s="1"/>
  <c r="BA60" i="8"/>
  <c r="AZ60" i="8" s="1"/>
  <c r="BA91" i="8"/>
  <c r="AZ91" i="8" s="1"/>
  <c r="BA225" i="8"/>
  <c r="AZ225" i="8" s="1"/>
  <c r="BA150" i="8"/>
  <c r="AZ150" i="8" s="1"/>
  <c r="BA226" i="8"/>
  <c r="BA227" i="8"/>
  <c r="AZ227" i="8" s="1"/>
  <c r="BA229" i="8"/>
  <c r="AZ229" i="8" s="1"/>
  <c r="BA228" i="8"/>
  <c r="AZ228" i="8" s="1"/>
  <c r="BA230" i="8"/>
  <c r="AZ230" i="8" s="1"/>
  <c r="BA10" i="8"/>
  <c r="AZ10" i="8" s="1"/>
  <c r="AL14" i="3"/>
  <c r="AK14" i="3" s="1"/>
  <c r="AL13" i="3"/>
  <c r="AK13" i="3" s="1"/>
  <c r="AL10" i="3"/>
  <c r="AK10" i="3" s="1"/>
  <c r="AL12" i="3"/>
  <c r="AK12" i="3" s="1"/>
  <c r="AL9" i="3"/>
  <c r="AK9" i="3" s="1"/>
  <c r="AL19" i="3"/>
  <c r="AK19" i="3" s="1"/>
  <c r="AL18" i="3"/>
  <c r="AK18" i="3" s="1"/>
  <c r="AL23" i="3"/>
  <c r="AK23" i="3" s="1"/>
  <c r="AL22" i="3"/>
  <c r="AK22" i="3" s="1"/>
  <c r="AL11" i="3"/>
  <c r="AK11" i="3" s="1"/>
  <c r="AL25" i="3"/>
  <c r="AK25" i="3" s="1"/>
  <c r="AL15" i="3"/>
  <c r="AK15" i="3" s="1"/>
  <c r="AL16" i="3"/>
  <c r="AK16" i="3" s="1"/>
  <c r="AL17" i="3"/>
  <c r="AK17" i="3" s="1"/>
  <c r="AL29" i="3"/>
  <c r="AK29" i="3" s="1"/>
  <c r="AL20" i="3"/>
  <c r="AK20" i="3" s="1"/>
  <c r="AL30" i="3"/>
  <c r="AK30" i="3" s="1"/>
  <c r="AL33" i="3"/>
  <c r="AK33" i="3" s="1"/>
  <c r="AL32" i="3"/>
  <c r="AK32" i="3" s="1"/>
  <c r="AL28" i="3"/>
  <c r="AK28" i="3" s="1"/>
  <c r="AL41" i="3"/>
  <c r="AK41" i="3" s="1"/>
  <c r="AL35" i="3"/>
  <c r="AK35" i="3" s="1"/>
  <c r="AL43" i="3"/>
  <c r="AK43" i="3" s="1"/>
  <c r="AL42" i="3"/>
  <c r="AK42" i="3" s="1"/>
  <c r="AL46" i="3"/>
  <c r="AK46" i="3" s="1"/>
  <c r="AL24" i="3"/>
  <c r="AK24" i="3" s="1"/>
  <c r="AL45" i="3"/>
  <c r="AK45" i="3" s="1"/>
  <c r="AL50" i="3"/>
  <c r="AK50" i="3" s="1"/>
  <c r="AL37" i="3"/>
  <c r="AK37" i="3" s="1"/>
  <c r="AL38" i="3"/>
  <c r="AK38" i="3" s="1"/>
  <c r="AL39" i="3"/>
  <c r="AK39" i="3" s="1"/>
  <c r="AL40" i="3"/>
  <c r="AK40" i="3" s="1"/>
  <c r="AL21" i="3"/>
  <c r="AK21" i="3" s="1"/>
  <c r="AL44" i="3"/>
  <c r="AK44" i="3" s="1"/>
  <c r="AL55" i="3"/>
  <c r="AK55" i="3" s="1"/>
  <c r="AL48" i="3"/>
  <c r="AK48" i="3" s="1"/>
  <c r="AL34" i="3"/>
  <c r="AK34" i="3" s="1"/>
  <c r="AL26" i="3"/>
  <c r="AK26" i="3" s="1"/>
  <c r="AL5" i="3"/>
  <c r="AK5" i="3" s="1"/>
  <c r="AL7" i="3"/>
  <c r="AK7" i="3" s="1"/>
  <c r="AL6" i="3"/>
  <c r="AK6" i="3" s="1"/>
  <c r="AL8" i="3"/>
  <c r="AK8" i="3" s="1"/>
  <c r="AO5" i="5"/>
  <c r="AP6" i="5"/>
  <c r="AO6" i="5" s="1"/>
  <c r="AP7" i="5"/>
  <c r="AO7" i="5" s="1"/>
  <c r="AP8" i="5"/>
  <c r="AO8" i="5" s="1"/>
  <c r="AP9" i="5"/>
  <c r="AO9" i="5" s="1"/>
  <c r="AP12" i="5"/>
  <c r="AO12" i="5" s="1"/>
  <c r="AP14" i="5"/>
  <c r="AO14" i="5" s="1"/>
  <c r="AP20" i="5"/>
  <c r="AO20" i="5" s="1"/>
  <c r="AP10" i="5"/>
  <c r="AO10" i="5" s="1"/>
  <c r="AP18" i="5"/>
  <c r="AO18" i="5" s="1"/>
  <c r="AP15" i="5"/>
  <c r="AO15" i="5" s="1"/>
  <c r="AP11" i="5"/>
  <c r="AO11" i="5" s="1"/>
  <c r="AP13" i="5"/>
  <c r="AO13" i="5" s="1"/>
  <c r="AP17" i="5"/>
  <c r="AO17" i="5" s="1"/>
  <c r="AP22" i="5"/>
  <c r="AO22" i="5" s="1"/>
  <c r="AP27" i="5"/>
  <c r="AO27" i="5" s="1"/>
  <c r="AP23" i="5"/>
  <c r="AO23" i="5" s="1"/>
  <c r="AP21" i="5"/>
  <c r="AO21" i="5" s="1"/>
  <c r="AP24" i="5"/>
  <c r="AO24" i="5" s="1"/>
  <c r="AP19" i="5"/>
  <c r="AO19" i="5" s="1"/>
  <c r="AP33" i="5"/>
  <c r="AO33" i="5" s="1"/>
  <c r="AP25" i="5"/>
  <c r="AO25" i="5" s="1"/>
  <c r="AP36" i="5"/>
  <c r="AO36" i="5" s="1"/>
  <c r="AP37" i="5"/>
  <c r="AO37" i="5" s="1"/>
  <c r="AP32" i="5"/>
  <c r="AO32" i="5" s="1"/>
  <c r="AP30" i="5"/>
  <c r="AO30" i="5" s="1"/>
  <c r="AP29" i="5"/>
  <c r="AO29" i="5" s="1"/>
  <c r="AP34" i="5"/>
  <c r="AO34" i="5" s="1"/>
  <c r="AP28" i="5"/>
  <c r="AO28" i="5" s="1"/>
  <c r="AP31" i="5"/>
  <c r="AO31" i="5" s="1"/>
  <c r="AP40" i="5"/>
  <c r="AO40" i="5" s="1"/>
  <c r="AP16" i="5"/>
  <c r="AO16" i="5" s="1"/>
  <c r="AP41" i="5"/>
  <c r="AO41" i="5" s="1"/>
  <c r="AP39" i="5"/>
  <c r="AO39" i="5" s="1"/>
  <c r="AP38" i="5"/>
  <c r="AO38" i="5" s="1"/>
  <c r="AP43" i="5"/>
  <c r="AO43" i="5" s="1"/>
  <c r="AP45" i="5"/>
  <c r="AO45" i="5" s="1"/>
  <c r="AP46" i="5"/>
  <c r="AO46" i="5" s="1"/>
  <c r="AP47" i="5"/>
  <c r="AO47" i="5" s="1"/>
  <c r="AP42" i="5"/>
  <c r="AO42" i="5" s="1"/>
  <c r="AP48" i="5"/>
  <c r="AO48" i="5" s="1"/>
  <c r="AP50" i="5"/>
  <c r="AO50" i="5" s="1"/>
  <c r="AP52" i="5"/>
  <c r="AO52" i="5" s="1"/>
  <c r="AP53" i="5"/>
  <c r="AO53" i="5" s="1"/>
  <c r="AP54" i="5"/>
  <c r="AO54" i="5" s="1"/>
  <c r="AP55" i="5"/>
  <c r="AO55" i="5" s="1"/>
  <c r="AP56" i="5"/>
  <c r="AO56" i="5" s="1"/>
  <c r="AP57" i="5"/>
  <c r="AO57" i="5" s="1"/>
  <c r="AP58" i="5"/>
  <c r="AO58" i="5" s="1"/>
  <c r="AP59" i="5"/>
  <c r="AO59" i="5" s="1"/>
  <c r="AP60" i="5"/>
  <c r="AO60" i="5" s="1"/>
  <c r="AP49" i="5"/>
  <c r="AO49" i="5" s="1"/>
  <c r="AP62" i="5"/>
  <c r="AO62" i="5" s="1"/>
  <c r="AP44" i="5"/>
  <c r="AO44" i="5" s="1"/>
  <c r="AP63" i="5"/>
  <c r="AO63" i="5" s="1"/>
  <c r="AP65" i="5"/>
  <c r="AO65" i="5" s="1"/>
  <c r="AP35" i="5"/>
  <c r="AO35" i="5" s="1"/>
  <c r="AP66" i="5"/>
  <c r="AO66" i="5" s="1"/>
  <c r="AP51" i="5"/>
  <c r="AO51" i="5" s="1"/>
  <c r="AP26" i="5"/>
  <c r="AO26" i="5" s="1"/>
  <c r="AP68" i="5"/>
  <c r="AO68" i="5" s="1"/>
  <c r="AP61" i="5"/>
  <c r="AO61" i="5" s="1"/>
  <c r="AG6" i="6"/>
  <c r="AF6" i="6" s="1"/>
  <c r="AG13" i="6"/>
  <c r="AF13" i="6" s="1"/>
  <c r="AG12" i="6"/>
  <c r="AF12" i="6" s="1"/>
  <c r="AG10" i="6"/>
  <c r="AF10" i="6" s="1"/>
  <c r="AG11" i="6"/>
  <c r="AF11" i="6" s="1"/>
  <c r="AG16" i="6"/>
  <c r="AF16" i="6" s="1"/>
  <c r="AG17" i="6"/>
  <c r="AF17" i="6" s="1"/>
  <c r="AG14" i="6"/>
  <c r="AF14" i="6" s="1"/>
  <c r="AG32" i="6"/>
  <c r="AF32" i="6" s="1"/>
  <c r="AG15" i="6"/>
  <c r="AF15" i="6" s="1"/>
  <c r="AG19" i="6"/>
  <c r="AF19" i="6" s="1"/>
  <c r="AG25" i="6"/>
  <c r="AF25" i="6" s="1"/>
  <c r="AG36" i="6"/>
  <c r="AF36" i="6" s="1"/>
  <c r="AG29" i="6"/>
  <c r="AF29" i="6" s="1"/>
  <c r="AG28" i="6"/>
  <c r="AF28" i="6" s="1"/>
  <c r="AG21" i="6"/>
  <c r="AF21" i="6" s="1"/>
  <c r="AG39" i="6"/>
  <c r="AF39" i="6" s="1"/>
  <c r="AG18" i="6"/>
  <c r="AF18" i="6" s="1"/>
  <c r="AG33" i="6"/>
  <c r="AF33" i="6" s="1"/>
  <c r="AG23" i="6"/>
  <c r="AF23" i="6" s="1"/>
  <c r="AG35" i="6"/>
  <c r="AF35" i="6" s="1"/>
  <c r="AG41" i="6"/>
  <c r="AF41" i="6" s="1"/>
  <c r="AG26" i="6"/>
  <c r="AF26" i="6" s="1"/>
  <c r="AG47" i="6"/>
  <c r="AF47" i="6" s="1"/>
  <c r="AG31" i="6"/>
  <c r="AF31" i="6" s="1"/>
  <c r="AG43" i="6"/>
  <c r="AF43" i="6" s="1"/>
  <c r="AG27" i="6"/>
  <c r="AF27" i="6" s="1"/>
  <c r="AG37" i="6"/>
  <c r="AF37" i="6" s="1"/>
  <c r="AG34" i="6"/>
  <c r="AF34" i="6" s="1"/>
  <c r="AG22" i="6"/>
  <c r="AF22" i="6" s="1"/>
  <c r="AG49" i="6"/>
  <c r="AF49" i="6" s="1"/>
  <c r="AG40" i="6"/>
  <c r="AF40" i="6" s="1"/>
  <c r="AG50" i="6"/>
  <c r="AF50" i="6" s="1"/>
  <c r="AG51" i="6"/>
  <c r="AF51" i="6" s="1"/>
  <c r="AG45" i="6"/>
  <c r="AF45" i="6" s="1"/>
  <c r="AG38" i="6"/>
  <c r="AF38" i="6" s="1"/>
  <c r="AG54" i="6"/>
  <c r="AF54" i="6" s="1"/>
  <c r="AG55" i="6"/>
  <c r="AF55" i="6" s="1"/>
  <c r="AG56" i="6"/>
  <c r="AF56" i="6" s="1"/>
  <c r="AG30" i="6"/>
  <c r="AF30" i="6" s="1"/>
  <c r="AG58" i="6"/>
  <c r="AF58" i="6" s="1"/>
  <c r="AG20" i="6"/>
  <c r="AF20" i="6" s="1"/>
  <c r="AG48" i="6"/>
  <c r="AF48" i="6" s="1"/>
  <c r="AG77" i="6"/>
  <c r="AF77" i="6" s="1"/>
  <c r="AG79" i="6"/>
  <c r="AF79" i="6" s="1"/>
  <c r="AG81" i="6"/>
  <c r="AF81" i="6" s="1"/>
  <c r="AG82" i="6"/>
  <c r="AF82" i="6" s="1"/>
  <c r="AG84" i="6"/>
  <c r="AF84" i="6" s="1"/>
  <c r="AG44" i="6"/>
  <c r="AF44" i="6" s="1"/>
  <c r="AG85" i="6"/>
  <c r="AF85" i="6" s="1"/>
  <c r="AG59" i="6"/>
  <c r="AF59" i="6" s="1"/>
  <c r="AG60" i="6"/>
  <c r="AF60" i="6" s="1"/>
  <c r="AG61" i="6"/>
  <c r="AF61" i="6" s="1"/>
  <c r="AG62" i="6"/>
  <c r="AF62" i="6" s="1"/>
  <c r="AG63" i="6"/>
  <c r="AF63" i="6" s="1"/>
  <c r="AG64" i="6"/>
  <c r="AF64" i="6" s="1"/>
  <c r="AG65" i="6"/>
  <c r="AF65" i="6" s="1"/>
  <c r="AG66" i="6"/>
  <c r="AF66" i="6" s="1"/>
  <c r="AG67" i="6"/>
  <c r="AF67" i="6" s="1"/>
  <c r="AG68" i="6"/>
  <c r="AF68" i="6" s="1"/>
  <c r="AG69" i="6"/>
  <c r="AF69" i="6" s="1"/>
  <c r="AG70" i="6"/>
  <c r="AF70" i="6" s="1"/>
  <c r="AG71" i="6"/>
  <c r="AF71" i="6" s="1"/>
  <c r="AG72" i="6"/>
  <c r="AF72" i="6" s="1"/>
  <c r="AG73" i="6"/>
  <c r="AF73" i="6" s="1"/>
  <c r="AG74" i="6"/>
  <c r="AF74" i="6" s="1"/>
  <c r="AG75" i="6"/>
  <c r="AF75" i="6" s="1"/>
  <c r="AG76" i="6"/>
  <c r="AF76" i="6" s="1"/>
  <c r="AG87" i="6"/>
  <c r="AF87" i="6" s="1"/>
  <c r="AG88" i="6"/>
  <c r="AF88" i="6" s="1"/>
  <c r="AG78" i="6"/>
  <c r="AF78" i="6" s="1"/>
  <c r="AG80" i="6"/>
  <c r="AF80" i="6" s="1"/>
  <c r="AG83" i="6"/>
  <c r="AF83" i="6" s="1"/>
  <c r="AG86" i="6"/>
  <c r="AF86" i="6" s="1"/>
  <c r="AG46" i="6"/>
  <c r="AF46" i="6" s="1"/>
  <c r="AG89" i="6"/>
  <c r="AF89" i="6" s="1"/>
  <c r="AG90" i="6"/>
  <c r="AF90" i="6" s="1"/>
  <c r="AG91" i="6"/>
  <c r="AF91" i="6" s="1"/>
  <c r="AG53" i="6"/>
  <c r="AF53" i="6" s="1"/>
  <c r="AG24" i="6"/>
  <c r="AF24" i="6" s="1"/>
  <c r="AG42" i="6"/>
  <c r="AF42" i="6" s="1"/>
  <c r="AG8" i="6"/>
  <c r="AF8" i="6" s="1"/>
  <c r="R12" i="7"/>
  <c r="Q12" i="7" s="1"/>
  <c r="R26" i="7"/>
  <c r="Q26" i="7" s="1"/>
  <c r="R27" i="7"/>
  <c r="Q27" i="7" s="1"/>
  <c r="R28" i="7"/>
  <c r="Q28" i="7" s="1"/>
  <c r="R29" i="7"/>
  <c r="Q29" i="7" s="1"/>
  <c r="R31" i="7"/>
  <c r="Q31" i="7" s="1"/>
  <c r="R32" i="7"/>
  <c r="Q32" i="7" s="1"/>
  <c r="R23" i="7"/>
  <c r="Q23" i="7" s="1"/>
  <c r="R33" i="7"/>
  <c r="Q33" i="7" s="1"/>
  <c r="R34" i="7"/>
  <c r="Q34" i="7" s="1"/>
  <c r="R20" i="7"/>
  <c r="Q20" i="7" s="1"/>
  <c r="R35" i="7"/>
  <c r="Q35" i="7" s="1"/>
  <c r="R36" i="7"/>
  <c r="Q36" i="7" s="1"/>
  <c r="R37" i="7"/>
  <c r="Q37" i="7" s="1"/>
  <c r="R38" i="7"/>
  <c r="Q38" i="7" s="1"/>
  <c r="R15" i="7"/>
  <c r="Q15" i="7" s="1"/>
  <c r="R39" i="7"/>
  <c r="Q39" i="7" s="1"/>
  <c r="R40" i="7"/>
  <c r="Q40" i="7" s="1"/>
  <c r="R9" i="7"/>
  <c r="Q9" i="7" s="1"/>
  <c r="R16" i="7"/>
  <c r="Q16" i="7" s="1"/>
  <c r="R41" i="7"/>
  <c r="Q41" i="7" s="1"/>
  <c r="R25" i="7"/>
  <c r="Q25" i="7" s="1"/>
  <c r="R30" i="7"/>
  <c r="Q30" i="7" s="1"/>
  <c r="R42" i="7"/>
  <c r="Q42" i="7" s="1"/>
  <c r="R43" i="7"/>
  <c r="Q43" i="7" s="1"/>
  <c r="R44" i="7"/>
  <c r="Q44" i="7" s="1"/>
  <c r="R17" i="7"/>
  <c r="Q17" i="7" s="1"/>
  <c r="R24" i="7"/>
  <c r="Q24" i="7" s="1"/>
  <c r="R45" i="7"/>
  <c r="Q45" i="7" s="1"/>
  <c r="R46" i="7"/>
  <c r="Q46" i="7" s="1"/>
  <c r="R47" i="7"/>
  <c r="Q47" i="7" s="1"/>
  <c r="R11" i="7"/>
  <c r="Q11" i="7" s="1"/>
  <c r="R5" i="7"/>
  <c r="Q5" i="7" s="1"/>
  <c r="R7" i="7"/>
  <c r="Q7" i="7" s="1"/>
  <c r="R6" i="7"/>
  <c r="Q6" i="7" s="1"/>
  <c r="R8" i="7"/>
  <c r="Q8" i="7" s="1"/>
  <c r="R13" i="7"/>
  <c r="Q13" i="7" s="1"/>
  <c r="R14" i="7"/>
  <c r="Q14" i="7" s="1"/>
  <c r="R18" i="7"/>
  <c r="Q18" i="7" s="1"/>
  <c r="R10" i="7"/>
  <c r="Q10" i="7" s="1"/>
  <c r="E41" i="2"/>
  <c r="E43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E44" i="2"/>
  <c r="BH30" i="2"/>
  <c r="BL120" i="4"/>
  <c r="AI231" i="8"/>
  <c r="BL77" i="4"/>
  <c r="BL76" i="4"/>
  <c r="BL192" i="4"/>
  <c r="BL194" i="4"/>
  <c r="BL128" i="4"/>
  <c r="BL126" i="4"/>
  <c r="AG35" i="1"/>
  <c r="AY9" i="1"/>
  <c r="AZ9" i="1" s="1"/>
  <c r="AI241" i="4"/>
  <c r="AY30" i="1"/>
  <c r="AZ30" i="1" s="1"/>
  <c r="AZ6" i="1"/>
  <c r="BL233" i="4"/>
  <c r="BL234" i="4"/>
  <c r="BL229" i="4"/>
  <c r="BL228" i="4"/>
  <c r="BL231" i="4"/>
  <c r="BL230" i="4"/>
  <c r="BL227" i="4"/>
  <c r="BL224" i="4"/>
  <c r="BL225" i="4"/>
  <c r="BL220" i="4"/>
  <c r="BL219" i="4"/>
  <c r="BL218" i="4"/>
  <c r="BL217" i="4"/>
  <c r="BL208" i="4"/>
  <c r="BL199" i="4"/>
  <c r="BL202" i="4"/>
  <c r="BL201" i="4"/>
  <c r="BL200" i="4"/>
  <c r="BL204" i="4"/>
  <c r="BL203" i="4"/>
  <c r="BL206" i="4"/>
  <c r="BL207" i="4"/>
  <c r="BL205" i="4"/>
  <c r="BL198" i="4"/>
  <c r="BL197" i="4"/>
  <c r="BL189" i="4"/>
  <c r="BL188" i="4"/>
  <c r="BL185" i="4"/>
  <c r="BL186" i="4"/>
  <c r="BL187" i="4"/>
  <c r="BL191" i="4"/>
  <c r="BL190" i="4"/>
  <c r="BL193" i="4"/>
  <c r="BL195" i="4"/>
  <c r="BL196" i="4"/>
  <c r="BL183" i="4"/>
  <c r="BL184" i="4"/>
  <c r="BL152" i="4"/>
  <c r="BL156" i="4"/>
  <c r="BL153" i="4"/>
  <c r="BL155" i="4"/>
  <c r="BL157" i="4"/>
  <c r="BL158" i="4"/>
  <c r="BL160" i="4"/>
  <c r="BL164" i="4"/>
  <c r="BL159" i="4"/>
  <c r="BL163" i="4"/>
  <c r="BL161" i="4"/>
  <c r="BL166" i="4"/>
  <c r="BL167" i="4"/>
  <c r="BL165" i="4"/>
  <c r="BL162" i="4"/>
  <c r="BL168" i="4"/>
  <c r="BL169" i="4"/>
  <c r="BL170" i="4"/>
  <c r="BL171" i="4"/>
  <c r="BL154" i="4"/>
  <c r="BL139" i="4"/>
  <c r="BL141" i="4"/>
  <c r="BL140" i="4"/>
  <c r="BL143" i="4"/>
  <c r="BL142" i="4"/>
  <c r="BL145" i="4"/>
  <c r="BL146" i="4"/>
  <c r="BL147" i="4"/>
  <c r="BL144" i="4"/>
  <c r="BL149" i="4"/>
  <c r="BL148" i="4"/>
  <c r="BL150" i="4"/>
  <c r="BL138" i="4"/>
  <c r="BL133" i="4"/>
  <c r="BL119" i="4"/>
  <c r="BL114" i="4"/>
  <c r="BL117" i="4"/>
  <c r="BL81" i="4"/>
  <c r="BL70" i="4"/>
  <c r="BL71" i="4"/>
  <c r="BL73" i="4"/>
  <c r="BL74" i="4"/>
  <c r="BL75" i="4"/>
  <c r="BL58" i="4"/>
  <c r="BL6" i="4"/>
  <c r="E42" i="2"/>
  <c r="E37" i="2"/>
  <c r="AO240" i="4"/>
  <c r="AP240" i="4"/>
  <c r="AO241" i="4"/>
  <c r="AP241" i="4"/>
  <c r="BA5" i="8"/>
  <c r="AZ5" i="8" s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C37" i="2"/>
  <c r="AG231" i="8"/>
  <c r="U56" i="3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Y34" i="1"/>
  <c r="K69" i="7"/>
  <c r="L69" i="7"/>
  <c r="M69" i="7"/>
  <c r="N69" i="7"/>
  <c r="J69" i="7"/>
  <c r="R92" i="6"/>
  <c r="AB231" i="8"/>
  <c r="AC231" i="8"/>
  <c r="AD231" i="8"/>
  <c r="AE231" i="8"/>
  <c r="AF231" i="8"/>
  <c r="AA231" i="8"/>
  <c r="X231" i="8"/>
  <c r="BA8" i="8"/>
  <c r="AZ8" i="8" s="1"/>
  <c r="BA6" i="8"/>
  <c r="AZ6" i="8" s="1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J241" i="4"/>
  <c r="AK241" i="4"/>
  <c r="AL241" i="4"/>
  <c r="AM241" i="4"/>
  <c r="AN241" i="4"/>
  <c r="AQ241" i="4"/>
  <c r="AR241" i="4"/>
  <c r="AS241" i="4"/>
  <c r="AT241" i="4"/>
  <c r="AU241" i="4"/>
  <c r="AV241" i="4"/>
  <c r="AW241" i="4"/>
  <c r="AX241" i="4"/>
  <c r="AY241" i="4"/>
  <c r="AZ241" i="4"/>
  <c r="BA241" i="4"/>
  <c r="BB241" i="4"/>
  <c r="BC241" i="4"/>
  <c r="BD241" i="4"/>
  <c r="BE241" i="4"/>
  <c r="BF241" i="4"/>
  <c r="BG241" i="4"/>
  <c r="K241" i="4"/>
  <c r="BL15" i="4"/>
  <c r="BH27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S69" i="5"/>
  <c r="Q56" i="3"/>
  <c r="I69" i="7"/>
  <c r="AM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W69" i="5"/>
  <c r="X69" i="5"/>
  <c r="AP64" i="5"/>
  <c r="AO64" i="5" s="1"/>
  <c r="O92" i="6"/>
  <c r="Q92" i="6"/>
  <c r="S92" i="6"/>
  <c r="T92" i="6"/>
  <c r="U92" i="6"/>
  <c r="V92" i="6"/>
  <c r="AG9" i="6"/>
  <c r="AF9" i="6" s="1"/>
  <c r="AG52" i="6"/>
  <c r="AF52" i="6" s="1"/>
  <c r="AG5" i="6"/>
  <c r="AF5" i="6" s="1"/>
  <c r="AG7" i="6"/>
  <c r="AF7" i="6" s="1"/>
  <c r="AG4" i="6"/>
  <c r="AF4" i="6" s="1"/>
  <c r="AB56" i="3"/>
  <c r="AC56" i="3"/>
  <c r="AD56" i="3"/>
  <c r="AE56" i="3"/>
  <c r="AF56" i="3"/>
  <c r="AG56" i="3"/>
  <c r="AH56" i="3"/>
  <c r="AA56" i="3"/>
  <c r="U69" i="5"/>
  <c r="BL115" i="4"/>
  <c r="E35" i="1"/>
  <c r="BN48" i="6"/>
  <c r="BO48" i="6"/>
  <c r="AZ133" i="8"/>
  <c r="AZ8" i="1"/>
  <c r="BL78" i="4"/>
  <c r="Q48" i="7"/>
  <c r="Q51" i="7"/>
  <c r="Q52" i="7"/>
  <c r="Q53" i="7"/>
  <c r="Q54" i="7"/>
  <c r="Q55" i="7"/>
  <c r="Q56" i="7"/>
  <c r="R22" i="7"/>
  <c r="Q22" i="7" s="1"/>
  <c r="R19" i="7"/>
  <c r="Q19" i="7" s="1"/>
  <c r="Q57" i="7"/>
  <c r="Q60" i="7"/>
  <c r="Q61" i="7"/>
  <c r="Q62" i="7"/>
  <c r="Q64" i="7"/>
  <c r="Q65" i="7"/>
  <c r="Q66" i="7"/>
  <c r="Q67" i="7"/>
  <c r="Q68" i="7"/>
  <c r="AP67" i="5"/>
  <c r="AO67" i="5" s="1"/>
  <c r="AE92" i="6"/>
  <c r="AW35" i="1"/>
  <c r="BA37" i="2"/>
  <c r="AX37" i="2"/>
  <c r="AY37" i="2"/>
  <c r="AZ37" i="2"/>
  <c r="AW37" i="2"/>
  <c r="BG27" i="2"/>
  <c r="BL136" i="4"/>
  <c r="BL134" i="4"/>
  <c r="BL135" i="4"/>
  <c r="BL121" i="4"/>
  <c r="BL122" i="4"/>
  <c r="BL123" i="4"/>
  <c r="BL131" i="4"/>
  <c r="BL127" i="4"/>
  <c r="BL124" i="4"/>
  <c r="BL125" i="4"/>
  <c r="BL113" i="4"/>
  <c r="BL111" i="4"/>
  <c r="BL112" i="4"/>
  <c r="BL80" i="4"/>
  <c r="BL79" i="4"/>
  <c r="BL86" i="4"/>
  <c r="BL82" i="4"/>
  <c r="BL89" i="4"/>
  <c r="BL99" i="4"/>
  <c r="BL95" i="4"/>
  <c r="BL93" i="4"/>
  <c r="BL88" i="4"/>
  <c r="BL87" i="4"/>
  <c r="BL103" i="4"/>
  <c r="BL85" i="4"/>
  <c r="BL101" i="4"/>
  <c r="BL96" i="4"/>
  <c r="BL91" i="4"/>
  <c r="BL97" i="4"/>
  <c r="BL90" i="4"/>
  <c r="BL104" i="4"/>
  <c r="BL102" i="4"/>
  <c r="BL92" i="4"/>
  <c r="BL84" i="4"/>
  <c r="BL106" i="4"/>
  <c r="BL94" i="4"/>
  <c r="BL107" i="4"/>
  <c r="BL100" i="4"/>
  <c r="BL108" i="4"/>
  <c r="BL98" i="4"/>
  <c r="BL109" i="4"/>
  <c r="BL110" i="4"/>
  <c r="BL83" i="4"/>
  <c r="BL66" i="4"/>
  <c r="BL68" i="4"/>
  <c r="BL69" i="4"/>
  <c r="BL67" i="4"/>
  <c r="BL60" i="4"/>
  <c r="BL65" i="4"/>
  <c r="BL63" i="4"/>
  <c r="BL61" i="4"/>
  <c r="BL62" i="4"/>
  <c r="BL64" i="4"/>
  <c r="BL59" i="4"/>
  <c r="BL19" i="4"/>
  <c r="BL8" i="4"/>
  <c r="BL9" i="4"/>
  <c r="BL11" i="4"/>
  <c r="BL7" i="4"/>
  <c r="BL13" i="4"/>
  <c r="BL12" i="4"/>
  <c r="BL14" i="4"/>
  <c r="AY231" i="8"/>
  <c r="S231" i="8"/>
  <c r="T231" i="8"/>
  <c r="U231" i="8"/>
  <c r="V231" i="8"/>
  <c r="W231" i="8"/>
  <c r="Y231" i="8"/>
  <c r="Z231" i="8"/>
  <c r="AH231" i="8"/>
  <c r="AJ231" i="8"/>
  <c r="AK231" i="8"/>
  <c r="AL231" i="8"/>
  <c r="AN231" i="8"/>
  <c r="AO231" i="8"/>
  <c r="AP231" i="8"/>
  <c r="AQ231" i="8"/>
  <c r="AR231" i="8"/>
  <c r="AS231" i="8"/>
  <c r="AT231" i="8"/>
  <c r="AU231" i="8"/>
  <c r="AV231" i="8"/>
  <c r="AW231" i="8"/>
  <c r="AX231" i="8"/>
  <c r="R231" i="8"/>
  <c r="BG240" i="4"/>
  <c r="H69" i="7"/>
  <c r="L92" i="6"/>
  <c r="M92" i="6"/>
  <c r="N92" i="6"/>
  <c r="P92" i="6"/>
  <c r="Y92" i="6"/>
  <c r="Z92" i="6"/>
  <c r="AA92" i="6"/>
  <c r="AB92" i="6"/>
  <c r="AC92" i="6"/>
  <c r="G92" i="6"/>
  <c r="H92" i="6"/>
  <c r="I92" i="6"/>
  <c r="J92" i="6"/>
  <c r="K92" i="6"/>
  <c r="AZ153" i="8"/>
  <c r="AZ95" i="8"/>
  <c r="AZ121" i="8"/>
  <c r="K69" i="5"/>
  <c r="K231" i="8"/>
  <c r="P69" i="7"/>
  <c r="G69" i="7"/>
  <c r="H83" i="9"/>
  <c r="I83" i="9"/>
  <c r="J83" i="9"/>
  <c r="K83" i="9"/>
  <c r="AZ28" i="8"/>
  <c r="AZ99" i="8"/>
  <c r="AZ59" i="8"/>
  <c r="AZ143" i="8"/>
  <c r="AZ117" i="8"/>
  <c r="AZ128" i="8"/>
  <c r="AZ226" i="8"/>
  <c r="AZ52" i="8"/>
  <c r="AZ188" i="8"/>
  <c r="AZ141" i="8"/>
  <c r="BA119" i="8"/>
  <c r="AZ119" i="8" s="1"/>
  <c r="BA218" i="8"/>
  <c r="AZ218" i="8" s="1"/>
  <c r="BA201" i="8"/>
  <c r="AZ201" i="8" s="1"/>
  <c r="BA105" i="8"/>
  <c r="AZ105" i="8" s="1"/>
  <c r="AZ195" i="8"/>
  <c r="BA205" i="8"/>
  <c r="AZ205" i="8" s="1"/>
  <c r="BA129" i="8"/>
  <c r="AZ129" i="8" s="1"/>
  <c r="BA215" i="8"/>
  <c r="AZ215" i="8" s="1"/>
  <c r="BA171" i="8"/>
  <c r="AZ171" i="8" s="1"/>
  <c r="BA146" i="8"/>
  <c r="AZ146" i="8" s="1"/>
  <c r="BA217" i="8"/>
  <c r="AZ217" i="8" s="1"/>
  <c r="AZ47" i="8"/>
  <c r="BA216" i="8"/>
  <c r="AZ216" i="8" s="1"/>
  <c r="BA65" i="8"/>
  <c r="AZ65" i="8" s="1"/>
  <c r="AZ192" i="8"/>
  <c r="BA94" i="8"/>
  <c r="AZ94" i="8" s="1"/>
  <c r="AZ88" i="8"/>
  <c r="BA106" i="8"/>
  <c r="AZ106" i="8" s="1"/>
  <c r="AZ198" i="8"/>
  <c r="BA213" i="8"/>
  <c r="AZ213" i="8" s="1"/>
  <c r="BA159" i="8"/>
  <c r="AZ159" i="8" s="1"/>
  <c r="BA98" i="8"/>
  <c r="AZ98" i="8" s="1"/>
  <c r="AZ157" i="8"/>
  <c r="AZ36" i="8"/>
  <c r="BA109" i="8"/>
  <c r="AZ109" i="8" s="1"/>
  <c r="AZ118" i="8"/>
  <c r="BA130" i="8"/>
  <c r="AZ130" i="8" s="1"/>
  <c r="AZ162" i="8"/>
  <c r="AZ16" i="8"/>
  <c r="AY12" i="1"/>
  <c r="AZ12" i="1" s="1"/>
  <c r="AY11" i="1"/>
  <c r="AZ11" i="1" s="1"/>
  <c r="AY23" i="1"/>
  <c r="AZ23" i="1" s="1"/>
  <c r="AY17" i="1"/>
  <c r="AZ17" i="1" s="1"/>
  <c r="AY31" i="1"/>
  <c r="AZ31" i="1" s="1"/>
  <c r="AY29" i="1"/>
  <c r="AZ29" i="1" s="1"/>
  <c r="AY28" i="1"/>
  <c r="AY27" i="1"/>
  <c r="AZ27" i="1" s="1"/>
  <c r="AY26" i="1"/>
  <c r="AZ26" i="1" s="1"/>
  <c r="AY25" i="1"/>
  <c r="AZ25" i="1" s="1"/>
  <c r="AY24" i="1"/>
  <c r="AZ24" i="1" s="1"/>
  <c r="AY21" i="1"/>
  <c r="AZ21" i="1" s="1"/>
  <c r="AY20" i="1"/>
  <c r="AZ20" i="1" s="1"/>
  <c r="AY19" i="1"/>
  <c r="AZ19" i="1" s="1"/>
  <c r="AY18" i="1"/>
  <c r="AY14" i="1"/>
  <c r="AZ14" i="1" s="1"/>
  <c r="AY10" i="1"/>
  <c r="AZ10" i="1" s="1"/>
  <c r="AY7" i="1"/>
  <c r="AZ7" i="1" s="1"/>
  <c r="G35" i="1"/>
  <c r="I231" i="8"/>
  <c r="Q84" i="9" l="1"/>
  <c r="BI25" i="2"/>
  <c r="BI29" i="2"/>
  <c r="BI43" i="2" s="1"/>
  <c r="BI10" i="2"/>
  <c r="BI6" i="2"/>
  <c r="BI23" i="2"/>
  <c r="BI26" i="2"/>
  <c r="BI5" i="2"/>
  <c r="BI8" i="2"/>
  <c r="BI15" i="2"/>
  <c r="BI7" i="2"/>
  <c r="BJ7" i="2" s="1"/>
  <c r="BI22" i="2"/>
  <c r="BI16" i="2"/>
  <c r="BL57" i="4"/>
  <c r="BO57" i="4" s="1"/>
  <c r="BN57" i="4"/>
  <c r="BN234" i="4"/>
  <c r="BL116" i="4"/>
  <c r="BO118" i="4" s="1"/>
  <c r="BN118" i="4"/>
  <c r="BL226" i="4"/>
  <c r="BO231" i="4" s="1"/>
  <c r="BN231" i="4"/>
  <c r="BL151" i="4"/>
  <c r="BO167" i="4" s="1"/>
  <c r="BN167" i="4"/>
  <c r="BL232" i="4"/>
  <c r="BO234" i="4" s="1"/>
  <c r="BN150" i="4"/>
  <c r="BI35" i="2"/>
  <c r="C33" i="1"/>
  <c r="BI33" i="2"/>
  <c r="BJ33" i="2" s="1"/>
  <c r="BH45" i="2"/>
  <c r="BI21" i="2"/>
  <c r="BN46" i="4"/>
  <c r="BO69" i="4"/>
  <c r="BO77" i="4"/>
  <c r="BL36" i="4"/>
  <c r="BO46" i="4" s="1"/>
  <c r="BN34" i="4"/>
  <c r="BL20" i="4"/>
  <c r="BO34" i="4" s="1"/>
  <c r="BO110" i="4"/>
  <c r="BO115" i="4"/>
  <c r="BL137" i="4"/>
  <c r="BO150" i="4" s="1"/>
  <c r="BN69" i="4"/>
  <c r="BN75" i="4"/>
  <c r="BN14" i="4"/>
  <c r="BL10" i="4"/>
  <c r="BO14" i="4" s="1"/>
  <c r="BI14" i="2"/>
  <c r="BJ14" i="2" s="1"/>
  <c r="BI32" i="2"/>
  <c r="BI9" i="2"/>
  <c r="BJ9" i="2" s="1"/>
  <c r="BO225" i="4"/>
  <c r="BO75" i="4"/>
  <c r="BO223" i="4"/>
  <c r="BN131" i="4"/>
  <c r="BN136" i="4"/>
  <c r="BN196" i="4"/>
  <c r="BN207" i="4"/>
  <c r="BN208" i="4"/>
  <c r="BN216" i="4"/>
  <c r="BN77" i="4"/>
  <c r="BN223" i="4"/>
  <c r="BN110" i="4"/>
  <c r="BN225" i="4"/>
  <c r="BN115" i="4"/>
  <c r="BN182" i="4"/>
  <c r="C16" i="1"/>
  <c r="AZ231" i="8"/>
  <c r="BO216" i="4"/>
  <c r="BL49" i="4"/>
  <c r="BO56" i="4" s="1"/>
  <c r="BI30" i="2"/>
  <c r="AC46" i="2"/>
  <c r="BI28" i="2"/>
  <c r="BI17" i="2"/>
  <c r="BJ17" i="2" s="1"/>
  <c r="BI34" i="2"/>
  <c r="BI12" i="2"/>
  <c r="BJ12" i="2" s="1"/>
  <c r="BI18" i="2"/>
  <c r="BI19" i="2"/>
  <c r="BI20" i="2"/>
  <c r="C13" i="1"/>
  <c r="BN19" i="4"/>
  <c r="BO15" i="4"/>
  <c r="BN15" i="4"/>
  <c r="BI11" i="2"/>
  <c r="F83" i="9"/>
  <c r="BB46" i="2"/>
  <c r="C23" i="1"/>
  <c r="AY35" i="1"/>
  <c r="AZ35" i="1" s="1"/>
  <c r="BI27" i="2"/>
  <c r="BJ36" i="2"/>
  <c r="AI56" i="3"/>
  <c r="AN37" i="2"/>
  <c r="AN69" i="5"/>
  <c r="AJ56" i="3"/>
  <c r="AV37" i="2"/>
  <c r="BF240" i="4"/>
  <c r="BE240" i="4"/>
  <c r="BD240" i="4"/>
  <c r="BC240" i="4"/>
  <c r="BB240" i="4"/>
  <c r="BL239" i="4"/>
  <c r="BN239" i="4"/>
  <c r="BL238" i="4"/>
  <c r="BO208" i="4"/>
  <c r="AU35" i="1"/>
  <c r="T56" i="3"/>
  <c r="V56" i="3"/>
  <c r="W56" i="3"/>
  <c r="V69" i="5"/>
  <c r="Y69" i="5"/>
  <c r="BA240" i="4"/>
  <c r="AT37" i="2"/>
  <c r="U35" i="1"/>
  <c r="BI44" i="2" l="1"/>
  <c r="BI42" i="2"/>
  <c r="BI41" i="2"/>
  <c r="BG46" i="2"/>
  <c r="BI45" i="2"/>
  <c r="B13" i="2"/>
  <c r="BI37" i="2"/>
  <c r="BJ37" i="2" s="1"/>
  <c r="BM240" i="4"/>
  <c r="BO239" i="4"/>
  <c r="B7" i="2"/>
  <c r="B5" i="2"/>
  <c r="B33" i="2"/>
  <c r="BL240" i="4"/>
  <c r="B31" i="2"/>
  <c r="BJ11" i="2"/>
  <c r="BJ8" i="2"/>
  <c r="BJ10" i="2"/>
  <c r="BO19" i="4"/>
  <c r="BJ27" i="2"/>
  <c r="AF92" i="6"/>
  <c r="BO207" i="4"/>
  <c r="AG92" i="6"/>
  <c r="Q69" i="7"/>
  <c r="R69" i="7"/>
  <c r="BJ5" i="2"/>
  <c r="BO65" i="4"/>
  <c r="BJ24" i="2"/>
  <c r="BA231" i="8"/>
  <c r="BA46" i="2"/>
  <c r="BO196" i="4"/>
  <c r="BN171" i="4"/>
  <c r="BO182" i="4"/>
  <c r="BO171" i="4"/>
  <c r="BN65" i="4"/>
  <c r="AZ46" i="2"/>
  <c r="AY46" i="2"/>
  <c r="AX46" i="2"/>
  <c r="AW46" i="2"/>
  <c r="AT46" i="2"/>
  <c r="AL56" i="3"/>
  <c r="V240" i="4"/>
  <c r="L69" i="5"/>
  <c r="O35" i="1"/>
  <c r="P35" i="1"/>
  <c r="Q35" i="1"/>
  <c r="R35" i="1"/>
  <c r="S35" i="1"/>
  <c r="T35" i="1"/>
  <c r="V35" i="1"/>
  <c r="W35" i="1"/>
  <c r="X35" i="1"/>
  <c r="Y35" i="1"/>
  <c r="Z35" i="1"/>
  <c r="AA35" i="1"/>
  <c r="AB35" i="1"/>
  <c r="AC35" i="1"/>
  <c r="AD35" i="1"/>
  <c r="K240" i="4"/>
  <c r="L240" i="4"/>
  <c r="M240" i="4"/>
  <c r="N240" i="4"/>
  <c r="O240" i="4"/>
  <c r="P240" i="4"/>
  <c r="Q240" i="4"/>
  <c r="R240" i="4"/>
  <c r="S240" i="4"/>
  <c r="J69" i="5"/>
  <c r="Q231" i="8"/>
  <c r="P231" i="8"/>
  <c r="O231" i="8"/>
  <c r="N231" i="8"/>
  <c r="M231" i="8"/>
  <c r="L231" i="8"/>
  <c r="J231" i="8"/>
  <c r="H231" i="8"/>
  <c r="G231" i="8"/>
  <c r="BI46" i="2" l="1"/>
  <c r="BN240" i="4"/>
  <c r="I46" i="2"/>
  <c r="I37" i="2" l="1"/>
  <c r="Z56" i="3"/>
  <c r="T240" i="4"/>
  <c r="AW240" i="4"/>
  <c r="T69" i="5"/>
  <c r="AP37" i="2"/>
  <c r="AQ37" i="2"/>
  <c r="AR37" i="2"/>
  <c r="AS37" i="2"/>
  <c r="AU37" i="2"/>
  <c r="AO37" i="2"/>
  <c r="AO35" i="1"/>
  <c r="AP35" i="1"/>
  <c r="AQ35" i="1"/>
  <c r="AR35" i="1"/>
  <c r="AS35" i="1"/>
  <c r="AT35" i="1"/>
  <c r="AV35" i="1"/>
  <c r="B24" i="2" l="1"/>
  <c r="B17" i="2"/>
  <c r="B36" i="2"/>
  <c r="B27" i="2"/>
  <c r="BJ16" i="2"/>
  <c r="BJ26" i="2"/>
  <c r="AV240" i="4"/>
  <c r="AX240" i="4"/>
  <c r="AY240" i="4"/>
  <c r="AZ240" i="4"/>
  <c r="AT240" i="4"/>
  <c r="AN240" i="4"/>
  <c r="AI35" i="1"/>
  <c r="AJ46" i="2" l="1"/>
  <c r="AP46" i="2"/>
  <c r="AV46" i="2"/>
  <c r="AU46" i="2"/>
  <c r="AR46" i="2"/>
  <c r="AQ46" i="2"/>
  <c r="AO46" i="2"/>
  <c r="AS240" i="4"/>
  <c r="AR240" i="4"/>
  <c r="AJ37" i="2"/>
  <c r="AL37" i="2"/>
  <c r="AD37" i="2"/>
  <c r="AB37" i="2"/>
  <c r="J241" i="4"/>
  <c r="Y37" i="2"/>
  <c r="W240" i="4"/>
  <c r="X240" i="4"/>
  <c r="Y240" i="4"/>
  <c r="Z240" i="4"/>
  <c r="AA240" i="4"/>
  <c r="AB240" i="4"/>
  <c r="AC240" i="4"/>
  <c r="AD240" i="4"/>
  <c r="AE240" i="4"/>
  <c r="AF240" i="4"/>
  <c r="AG240" i="4"/>
  <c r="AM240" i="4"/>
  <c r="AQ240" i="4"/>
  <c r="AU240" i="4"/>
  <c r="U240" i="4"/>
  <c r="BJ25" i="2"/>
  <c r="M37" i="2"/>
  <c r="M69" i="5"/>
  <c r="N69" i="5"/>
  <c r="O69" i="5"/>
  <c r="Q69" i="5"/>
  <c r="R69" i="5"/>
  <c r="G69" i="5"/>
  <c r="H69" i="5"/>
  <c r="I69" i="5"/>
  <c r="H56" i="3"/>
  <c r="I56" i="3"/>
  <c r="J56" i="3"/>
  <c r="K56" i="3"/>
  <c r="L56" i="3"/>
  <c r="M56" i="3"/>
  <c r="N56" i="3"/>
  <c r="O56" i="3"/>
  <c r="P56" i="3"/>
  <c r="R56" i="3"/>
  <c r="S56" i="3"/>
  <c r="X56" i="3"/>
  <c r="Y56" i="3"/>
  <c r="AM35" i="1"/>
  <c r="BJ32" i="2" l="1"/>
  <c r="P69" i="5"/>
  <c r="BJ34" i="2"/>
  <c r="BJ35" i="2"/>
  <c r="BJ6" i="2"/>
  <c r="AI37" i="2"/>
  <c r="AK37" i="2"/>
  <c r="AM37" i="2"/>
  <c r="K46" i="2"/>
  <c r="BO136" i="4"/>
  <c r="AH240" i="4"/>
  <c r="AI240" i="4"/>
  <c r="AH35" i="1"/>
  <c r="D46" i="2"/>
  <c r="AJ35" i="1"/>
  <c r="AK35" i="1"/>
  <c r="AL35" i="1"/>
  <c r="AN35" i="1"/>
  <c r="AG37" i="2"/>
  <c r="AH37" i="2"/>
  <c r="BJ28" i="2"/>
  <c r="AF35" i="1"/>
  <c r="BO131" i="4" l="1"/>
  <c r="BO240" i="4" s="1"/>
  <c r="AF37" i="2"/>
  <c r="AK240" i="4"/>
  <c r="BJ18" i="2"/>
  <c r="BJ45" i="2" s="1"/>
  <c r="AH46" i="2"/>
  <c r="AN46" i="2"/>
  <c r="AM46" i="2"/>
  <c r="AL46" i="2"/>
  <c r="AK46" i="2"/>
  <c r="AI46" i="2"/>
  <c r="BJ20" i="2"/>
  <c r="BJ21" i="2"/>
  <c r="BJ29" i="2"/>
  <c r="BJ43" i="2" s="1"/>
  <c r="AG46" i="2"/>
  <c r="AF46" i="2"/>
  <c r="BJ15" i="2" l="1"/>
  <c r="BJ19" i="2"/>
  <c r="BJ23" i="2"/>
  <c r="BJ41" i="2" l="1"/>
  <c r="AL240" i="4"/>
  <c r="F35" i="1" l="1"/>
  <c r="H35" i="1"/>
  <c r="I35" i="1"/>
  <c r="J35" i="1"/>
  <c r="K35" i="1"/>
  <c r="L35" i="1"/>
  <c r="M35" i="1"/>
  <c r="N35" i="1"/>
  <c r="F37" i="2"/>
  <c r="G37" i="2"/>
  <c r="H37" i="2"/>
  <c r="J37" i="2"/>
  <c r="K37" i="2"/>
  <c r="L37" i="2"/>
  <c r="N37" i="2"/>
  <c r="O37" i="2"/>
  <c r="P37" i="2"/>
  <c r="Q37" i="2"/>
  <c r="R37" i="2"/>
  <c r="S37" i="2"/>
  <c r="T37" i="2"/>
  <c r="U37" i="2"/>
  <c r="V37" i="2"/>
  <c r="W37" i="2"/>
  <c r="X37" i="2"/>
  <c r="Z37" i="2"/>
  <c r="AA37" i="2"/>
  <c r="AA46" i="2" l="1"/>
  <c r="Y46" i="2"/>
  <c r="AB46" i="2"/>
  <c r="Z46" i="2"/>
  <c r="AE46" i="2"/>
  <c r="AD46" i="2"/>
  <c r="AJ240" i="4"/>
  <c r="V46" i="2" l="1"/>
  <c r="X46" i="2"/>
  <c r="W46" i="2"/>
  <c r="T46" i="2" l="1"/>
  <c r="R46" i="2"/>
  <c r="U46" i="2"/>
  <c r="S46" i="2"/>
  <c r="Q46" i="2" l="1"/>
  <c r="E46" i="2" l="1"/>
  <c r="P46" i="2" l="1"/>
  <c r="N46" i="2"/>
  <c r="L46" i="2"/>
  <c r="J46" i="2"/>
  <c r="H46" i="2"/>
  <c r="F46" i="2"/>
  <c r="O46" i="2"/>
  <c r="M46" i="2"/>
  <c r="G46" i="2"/>
  <c r="J240" i="4"/>
  <c r="AE35" i="1" l="1"/>
  <c r="BJ30" i="2"/>
  <c r="BJ44" i="2" s="1"/>
  <c r="AO69" i="5" l="1"/>
  <c r="BJ22" i="2"/>
  <c r="B18" i="2"/>
  <c r="B25" i="2"/>
  <c r="B21" i="2"/>
  <c r="B15" i="2"/>
  <c r="B30" i="2"/>
  <c r="B14" i="2"/>
  <c r="B34" i="2"/>
  <c r="B22" i="2"/>
  <c r="B10" i="2"/>
  <c r="B32" i="2"/>
  <c r="B23" i="2"/>
  <c r="B35" i="2"/>
  <c r="B28" i="2"/>
  <c r="B20" i="2"/>
  <c r="B9" i="2"/>
  <c r="B19" i="2"/>
  <c r="B26" i="2"/>
  <c r="B12" i="2"/>
  <c r="B11" i="2"/>
  <c r="B16" i="2"/>
  <c r="B29" i="2"/>
  <c r="BJ42" i="2" l="1"/>
  <c r="BJ46" i="2" s="1"/>
  <c r="BK41" i="2" l="1"/>
  <c r="BK45" i="2"/>
  <c r="BK43" i="2"/>
  <c r="BK44" i="2"/>
  <c r="BK42" i="2"/>
  <c r="AK56" i="3"/>
  <c r="C34" i="1"/>
  <c r="C12" i="1"/>
  <c r="C28" i="1"/>
  <c r="C15" i="1"/>
  <c r="C21" i="1"/>
  <c r="C30" i="1"/>
  <c r="C29" i="1"/>
  <c r="C17" i="1"/>
  <c r="C6" i="1"/>
  <c r="C27" i="1"/>
  <c r="C18" i="1"/>
  <c r="C25" i="1"/>
  <c r="C8" i="1"/>
  <c r="C14" i="1"/>
  <c r="C20" i="1"/>
  <c r="C32" i="1"/>
  <c r="C31" i="1"/>
  <c r="C7" i="1"/>
  <c r="C24" i="1"/>
  <c r="C9" i="1"/>
  <c r="C11" i="1"/>
  <c r="C22" i="1"/>
  <c r="C26" i="1"/>
  <c r="C19" i="1"/>
  <c r="C10" i="1"/>
  <c r="AP69" i="5"/>
  <c r="BK46" i="2" l="1"/>
</calcChain>
</file>

<file path=xl/sharedStrings.xml><?xml version="1.0" encoding="utf-8"?>
<sst xmlns="http://schemas.openxmlformats.org/spreadsheetml/2006/main" count="5855" uniqueCount="1080">
  <si>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</si>
  <si>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</si>
  <si>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</si>
  <si>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</si>
  <si>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</si>
  <si>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</si>
  <si>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</si>
  <si>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</si>
  <si>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</si>
  <si>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</si>
  <si>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</si>
  <si>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</si>
  <si>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</si>
  <si>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</si>
  <si>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</si>
  <si>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</si>
  <si>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</si>
  <si>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</si>
  <si>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</si>
  <si>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</si>
  <si>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</si>
  <si>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</si>
  <si>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</si>
  <si>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</si>
  <si>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</si>
  <si>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</si>
  <si>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</si>
  <si>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</si>
  <si>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</si>
  <si>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</si>
  <si>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</si>
  <si>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</si>
  <si>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</si>
  <si>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</si>
  <si>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</si>
  <si>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</si>
  <si>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</si>
  <si>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</si>
  <si>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</si>
  <si>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</si>
  <si>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</si>
  <si>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</si>
  <si>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</si>
  <si>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</si>
  <si>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</si>
  <si>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</si>
  <si>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</si>
  <si>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</si>
  <si>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</si>
  <si>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</si>
  <si>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</si>
  <si>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</si>
  <si>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</si>
  <si>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</si>
  <si>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</si>
  <si>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</si>
  <si>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</si>
  <si>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</si>
  <si>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</si>
  <si>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</si>
  <si>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</si>
  <si>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</si>
  <si>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</si>
  <si>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</si>
  <si>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</si>
  <si>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</si>
  <si>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</si>
  <si>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</si>
  <si>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</si>
  <si>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</si>
  <si>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</si>
  <si>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</si>
  <si>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</si>
  <si>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</si>
  <si>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</si>
  <si>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</si>
  <si>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</si>
  <si>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</si>
  <si>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</si>
  <si>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</si>
  <si>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</si>
  <si>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</si>
  <si>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</si>
  <si>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</si>
  <si>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</si>
  <si>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</si>
  <si>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</si>
  <si>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</si>
  <si>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</si>
  <si>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</si>
  <si>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</si>
  <si>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</si>
  <si>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</si>
  <si>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</si>
  <si>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</si>
  <si>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</si>
  <si>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</si>
  <si>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</si>
  <si>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</si>
  <si>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</si>
  <si>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</si>
  <si>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</si>
  <si>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</si>
  <si>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</si>
  <si>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</si>
  <si>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</si>
  <si>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</si>
  <si>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</si>
  <si>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</si>
  <si>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</si>
  <si>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</si>
  <si>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</si>
  <si>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</si>
  <si>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</si>
  <si>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</si>
  <si>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</si>
  <si>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</si>
  <si>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</si>
  <si>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</si>
  <si>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Kunstar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</si>
  <si>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</si>
  <si>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</si>
  <si>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</si>
  <si>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</si>
  <si>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</si>
  <si>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</si>
  <si>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</si>
  <si>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</si>
  <si>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</si>
  <si>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</si>
  <si>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</si>
  <si>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</si>
  <si>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</si>
  <si>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</si>
  <si>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</si>
  <si>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</si>
  <si>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</si>
  <si>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</si>
  <si>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</si>
  <si>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</si>
  <si>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</si>
  <si>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</si>
  <si>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</si>
  <si>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</si>
  <si>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</si>
  <si>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</si>
  <si>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</si>
  <si>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Feitová</t>
  </si>
  <si>
    <t xml:space="preserve">Nikola </t>
  </si>
  <si>
    <t>Michal</t>
  </si>
  <si>
    <t>Polák</t>
  </si>
  <si>
    <t>Kuncová</t>
  </si>
  <si>
    <t>Michaela</t>
  </si>
  <si>
    <t>Denis</t>
  </si>
  <si>
    <t>Sedmík</t>
  </si>
  <si>
    <t>Špaček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</si>
  <si>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</si>
  <si>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</si>
  <si>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</si>
  <si>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</si>
  <si>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</si>
  <si>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</si>
  <si>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</si>
  <si>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 xml:space="preserve">Fiala </t>
  </si>
  <si>
    <t xml:space="preserve">Spáčilová </t>
  </si>
  <si>
    <t>Iveta</t>
  </si>
  <si>
    <t>František</t>
  </si>
  <si>
    <t>Oliver</t>
  </si>
  <si>
    <t>Spáčilová</t>
  </si>
  <si>
    <t>Fiala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</si>
  <si>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</si>
  <si>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</si>
  <si>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</si>
  <si>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</si>
  <si>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</si>
  <si>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</si>
  <si>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</si>
  <si>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</si>
  <si>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</si>
  <si>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</si>
  <si>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</si>
  <si>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</si>
  <si>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</si>
  <si>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</si>
  <si>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</si>
  <si>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</si>
  <si>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</si>
  <si>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</si>
  <si>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</si>
  <si>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</si>
  <si>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</si>
  <si>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</si>
  <si>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</si>
  <si>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</si>
  <si>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</si>
  <si>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</si>
  <si>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</si>
  <si>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</si>
  <si>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</si>
  <si>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</si>
  <si>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</si>
  <si>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</si>
  <si>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</si>
  <si>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</si>
  <si>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</si>
  <si>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</si>
  <si>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</si>
  <si>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</si>
  <si>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</si>
  <si>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</si>
  <si>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</si>
  <si>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</si>
  <si>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</si>
  <si>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</si>
  <si>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</si>
  <si>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</si>
  <si>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</si>
  <si>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</si>
  <si>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</si>
  <si>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</si>
  <si>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</si>
  <si>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</si>
  <si>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</si>
  <si>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</si>
  <si>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</si>
  <si>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</si>
  <si>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</si>
  <si>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</si>
  <si>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</si>
  <si>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</si>
  <si>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</si>
  <si>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</si>
  <si>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</si>
  <si>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</si>
  <si>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</si>
  <si>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</si>
  <si>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</si>
  <si>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</si>
  <si>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</si>
  <si>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</si>
  <si>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</si>
  <si>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</si>
  <si>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</si>
  <si>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</si>
  <si>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</si>
  <si>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</si>
  <si>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</si>
  <si>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</si>
  <si>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</si>
  <si>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</si>
  <si>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</si>
  <si>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</si>
  <si>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</si>
  <si>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</si>
  <si>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</si>
  <si>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</si>
  <si>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</si>
  <si>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</si>
  <si>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</si>
  <si>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</si>
  <si>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</si>
  <si>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</si>
  <si>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</si>
  <si>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</si>
  <si>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</si>
  <si>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</si>
  <si>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</si>
  <si>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</si>
  <si>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</si>
  <si>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</si>
  <si>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</si>
  <si>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</si>
  <si>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</si>
  <si>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</si>
  <si>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</si>
  <si>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</si>
  <si>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</si>
  <si>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</si>
  <si>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</si>
  <si>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</si>
  <si>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</si>
  <si>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</si>
  <si>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</si>
  <si>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</si>
  <si>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</si>
  <si>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</si>
  <si>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</si>
  <si>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</si>
  <si>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</si>
  <si>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</si>
  <si>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</si>
  <si>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</si>
  <si>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</si>
  <si>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</si>
  <si>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</si>
  <si>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</si>
  <si>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</si>
  <si>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</si>
  <si>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</si>
  <si>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</si>
  <si>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</si>
  <si>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</si>
  <si>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</si>
  <si>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</si>
  <si>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</si>
  <si>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</si>
  <si>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</si>
  <si>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</si>
  <si>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</si>
  <si>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</si>
  <si>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</si>
  <si>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</si>
  <si>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</si>
  <si>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</si>
  <si>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</si>
  <si>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</si>
  <si>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</si>
  <si>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</si>
  <si>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</si>
  <si>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</si>
  <si>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</si>
  <si>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</si>
  <si>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</si>
  <si>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</si>
  <si>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</si>
  <si>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</si>
  <si>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</si>
  <si>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</si>
  <si>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</si>
  <si>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</si>
  <si>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</si>
  <si>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</si>
  <si>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</si>
  <si>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</si>
  <si>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</si>
  <si>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</si>
  <si>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</si>
  <si>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</si>
  <si>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</si>
  <si>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</si>
  <si>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</si>
  <si>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>A 11</t>
  </si>
  <si>
    <t>A  13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</si>
  <si>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</si>
  <si>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</si>
  <si>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</si>
  <si>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</si>
  <si>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</si>
  <si>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</si>
  <si>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</si>
  <si>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</si>
  <si>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</si>
  <si>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</si>
  <si>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</si>
  <si>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</si>
  <si>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</si>
  <si>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</si>
  <si>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</si>
  <si>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</si>
  <si>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</si>
  <si>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</si>
  <si>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</si>
  <si>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</si>
  <si>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</si>
  <si>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</si>
  <si>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</si>
  <si>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</si>
  <si>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</si>
  <si>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</si>
  <si>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</si>
  <si>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</si>
  <si>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</si>
  <si>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</si>
  <si>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</si>
  <si>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</si>
  <si>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</si>
  <si>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</si>
  <si>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>účast  body</t>
  </si>
  <si>
    <t>Poř.</t>
  </si>
  <si>
    <t>Počet účastí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</si>
  <si>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</si>
  <si>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</si>
  <si>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</si>
  <si>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</si>
  <si>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</si>
  <si>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</si>
  <si>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</si>
  <si>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</si>
  <si>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</si>
  <si>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</si>
  <si>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</si>
  <si>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</si>
  <si>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</si>
  <si>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</si>
  <si>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 xml:space="preserve">Liška 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</si>
  <si>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</si>
  <si>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</si>
  <si>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</si>
  <si>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</si>
  <si>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</si>
  <si>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</si>
  <si>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</si>
  <si>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</si>
  <si>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</si>
  <si>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</si>
  <si>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</si>
  <si>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</si>
  <si>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</si>
  <si>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</si>
  <si>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</si>
  <si>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</si>
  <si>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</si>
  <si>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 xml:space="preserve">Kozderka 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</si>
  <si>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</si>
  <si>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</si>
  <si>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</si>
  <si>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</si>
  <si>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</si>
  <si>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</si>
  <si>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</si>
  <si>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</si>
  <si>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</si>
  <si>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</si>
  <si>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</si>
  <si>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</si>
  <si>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</si>
  <si>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</si>
  <si>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</si>
  <si>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</si>
  <si>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</si>
  <si>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</si>
  <si>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</si>
  <si>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</si>
  <si>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</si>
  <si>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</si>
  <si>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</si>
  <si>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</si>
  <si>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</si>
  <si>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</si>
  <si>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</si>
  <si>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</si>
  <si>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</si>
  <si>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</si>
  <si>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</si>
  <si>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</si>
  <si>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</si>
  <si>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</si>
  <si>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</si>
  <si>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</si>
  <si>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</si>
  <si>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</si>
  <si>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</si>
  <si>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</si>
  <si>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</si>
  <si>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</si>
  <si>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</si>
  <si>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</si>
  <si>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</si>
  <si>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</si>
  <si>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</si>
  <si>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</si>
  <si>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</si>
  <si>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</si>
  <si>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</si>
  <si>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</si>
  <si>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</si>
  <si>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</si>
  <si>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</si>
  <si>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</si>
  <si>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</si>
  <si>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</si>
  <si>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</si>
  <si>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</si>
  <si>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</si>
  <si>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</si>
  <si>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</si>
  <si>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</si>
  <si>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</si>
  <si>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</si>
  <si>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</si>
  <si>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</si>
  <si>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</si>
  <si>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</si>
  <si>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</si>
  <si>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</si>
  <si>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Sankot</t>
  </si>
  <si>
    <t>Špejtek</t>
  </si>
  <si>
    <t>Kozlík</t>
  </si>
  <si>
    <t>Štěpánek</t>
  </si>
  <si>
    <t xml:space="preserve">Špejtek </t>
  </si>
  <si>
    <t>184</t>
  </si>
  <si>
    <t>186</t>
  </si>
  <si>
    <t>účast    x 10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</si>
  <si>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</si>
  <si>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</si>
  <si>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</si>
  <si>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</si>
  <si>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</si>
  <si>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</si>
  <si>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</si>
  <si>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</si>
  <si>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Přikrylová</t>
  </si>
  <si>
    <t>Marie</t>
  </si>
  <si>
    <t>Ira</t>
  </si>
  <si>
    <t>Plocek</t>
  </si>
  <si>
    <t>Reg.</t>
  </si>
  <si>
    <t>R</t>
  </si>
  <si>
    <t>N</t>
  </si>
  <si>
    <t>Kadlecová</t>
  </si>
  <si>
    <t>Tretiak</t>
  </si>
  <si>
    <t>Zuzana</t>
  </si>
  <si>
    <t>Chmelíčková</t>
  </si>
  <si>
    <t>Kudrna</t>
  </si>
  <si>
    <t xml:space="preserve">Kudrna </t>
  </si>
  <si>
    <t>Gabriela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</si>
  <si>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</si>
  <si>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</si>
  <si>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</si>
  <si>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</si>
  <si>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</si>
  <si>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</si>
  <si>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</si>
  <si>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</si>
  <si>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</si>
  <si>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</si>
  <si>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>R       N</t>
  </si>
  <si>
    <t>číslo turnaje</t>
  </si>
  <si>
    <t>Pohár VYSOČINY - všichni hráči</t>
  </si>
  <si>
    <t>Šilhán</t>
  </si>
  <si>
    <t>Nečesánek</t>
  </si>
  <si>
    <t>Miřácký</t>
  </si>
  <si>
    <t xml:space="preserve">Miřácký </t>
  </si>
  <si>
    <t>Lacina</t>
  </si>
  <si>
    <t>Šillhán</t>
  </si>
  <si>
    <t>Světlá n/ S.</t>
  </si>
  <si>
    <t>Svoboda</t>
  </si>
  <si>
    <t>registrovaní hráči</t>
  </si>
  <si>
    <t xml:space="preserve">N </t>
  </si>
  <si>
    <t>Neregistrovaní hráči</t>
  </si>
  <si>
    <t xml:space="preserve">Musilová 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</si>
  <si>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</si>
  <si>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</si>
  <si>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</si>
  <si>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</si>
  <si>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</si>
  <si>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</si>
  <si>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</si>
  <si>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</si>
  <si>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</si>
  <si>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</si>
  <si>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</si>
  <si>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</si>
  <si>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</si>
  <si>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</si>
  <si>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</si>
  <si>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</si>
  <si>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</si>
  <si>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</si>
  <si>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</si>
  <si>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</si>
  <si>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</si>
  <si>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</si>
  <si>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</si>
  <si>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</si>
  <si>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</si>
  <si>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</si>
  <si>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</si>
  <si>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</si>
  <si>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</si>
  <si>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Vanessa</t>
  </si>
  <si>
    <t>Padělek</t>
  </si>
  <si>
    <t>Hensley</t>
  </si>
  <si>
    <t>Thea</t>
  </si>
  <si>
    <t>Suk</t>
  </si>
  <si>
    <t>Holcman</t>
  </si>
  <si>
    <t>Ryšavá</t>
  </si>
  <si>
    <t>Černý</t>
  </si>
  <si>
    <t>Brom</t>
  </si>
  <si>
    <t>Dorian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</si>
  <si>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</si>
  <si>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</si>
  <si>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</si>
  <si>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</si>
  <si>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</si>
  <si>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</si>
  <si>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</si>
  <si>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</si>
  <si>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</si>
  <si>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</si>
  <si>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</si>
  <si>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</si>
  <si>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</si>
  <si>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</si>
  <si>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</si>
  <si>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</si>
  <si>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Denisa</t>
  </si>
  <si>
    <t>Pospíšil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</si>
  <si>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</si>
  <si>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</si>
  <si>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</si>
  <si>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</si>
  <si>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</si>
  <si>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</si>
  <si>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</si>
  <si>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</si>
  <si>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</si>
  <si>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</si>
  <si>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</si>
  <si>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</si>
  <si>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</si>
  <si>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</si>
  <si>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</si>
  <si>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</si>
  <si>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Holenda</t>
  </si>
  <si>
    <t>Kročák</t>
  </si>
  <si>
    <t>Jun</t>
  </si>
  <si>
    <t>Rostislav</t>
  </si>
  <si>
    <t>Hubáček</t>
  </si>
  <si>
    <t>Krupička</t>
  </si>
  <si>
    <t>Novotná</t>
  </si>
  <si>
    <t>Gabina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</si>
  <si>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</si>
  <si>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</si>
  <si>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</si>
  <si>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</si>
  <si>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</si>
  <si>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</si>
  <si>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</si>
  <si>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</si>
  <si>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</si>
  <si>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</si>
  <si>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</si>
  <si>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</si>
  <si>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</si>
  <si>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</si>
  <si>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</si>
  <si>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</si>
  <si>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</si>
  <si>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</si>
  <si>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</si>
  <si>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</si>
  <si>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</si>
  <si>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</si>
  <si>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</si>
  <si>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</si>
  <si>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</si>
  <si>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</si>
  <si>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</si>
  <si>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</si>
  <si>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</si>
  <si>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</si>
  <si>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</si>
  <si>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</si>
  <si>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</si>
  <si>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Pohár VYSOČINY - jednotlivci U-17,19</t>
  </si>
  <si>
    <t>Adámek</t>
  </si>
  <si>
    <t>145.</t>
  </si>
  <si>
    <t>146.</t>
  </si>
  <si>
    <t>147.</t>
  </si>
  <si>
    <t>148.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</si>
  <si>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</si>
  <si>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</si>
  <si>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</si>
  <si>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</si>
  <si>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</si>
  <si>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</si>
  <si>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</si>
  <si>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</si>
  <si>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153.</t>
  </si>
  <si>
    <t>154.</t>
  </si>
  <si>
    <t>Cejpek</t>
  </si>
  <si>
    <t xml:space="preserve">Sobotková </t>
  </si>
  <si>
    <t>Novák</t>
  </si>
  <si>
    <t>Příseka</t>
  </si>
  <si>
    <t>Pojer</t>
  </si>
  <si>
    <t>Dan</t>
  </si>
  <si>
    <t>Vanesa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</si>
  <si>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</si>
  <si>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</si>
  <si>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</si>
  <si>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</si>
  <si>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</si>
  <si>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</si>
  <si>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</si>
  <si>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</si>
  <si>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</si>
  <si>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</si>
  <si>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</si>
  <si>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</si>
  <si>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</si>
  <si>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</si>
  <si>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</si>
  <si>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</si>
  <si>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</si>
  <si>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</si>
  <si>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</si>
  <si>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</si>
  <si>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</si>
  <si>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</si>
  <si>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</si>
  <si>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</si>
  <si>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</si>
  <si>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</si>
  <si>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</si>
  <si>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</si>
  <si>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</si>
  <si>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</si>
  <si>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</si>
  <si>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</si>
  <si>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</si>
  <si>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</si>
  <si>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</si>
  <si>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</si>
  <si>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</si>
  <si>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Masopustová</t>
  </si>
  <si>
    <t>Poláková</t>
  </si>
  <si>
    <t>Chroustovský</t>
  </si>
  <si>
    <t>Chroustovská</t>
  </si>
  <si>
    <t>body  celkem</t>
  </si>
  <si>
    <t>Hos</t>
  </si>
  <si>
    <t>Nousek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</si>
  <si>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</si>
  <si>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</si>
  <si>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</si>
  <si>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</si>
  <si>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</si>
  <si>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</si>
  <si>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</si>
  <si>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</si>
  <si>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</si>
  <si>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</si>
  <si>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</si>
  <si>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</si>
  <si>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</si>
  <si>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</si>
  <si>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</si>
  <si>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</si>
  <si>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</si>
  <si>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</si>
  <si>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</si>
  <si>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</si>
  <si>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</si>
  <si>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</si>
  <si>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</si>
  <si>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</si>
  <si>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</si>
  <si>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</si>
  <si>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</si>
  <si>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</si>
  <si>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</si>
  <si>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</si>
  <si>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</si>
  <si>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</si>
  <si>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</si>
  <si>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</si>
  <si>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</si>
  <si>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</si>
  <si>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</si>
  <si>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</si>
  <si>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</si>
  <si>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Sýkora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</si>
  <si>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</si>
  <si>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</si>
  <si>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</si>
  <si>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</si>
  <si>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</si>
  <si>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</si>
  <si>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</si>
  <si>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</si>
  <si>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</si>
  <si>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</si>
  <si>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</si>
  <si>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</si>
  <si>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</si>
  <si>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</si>
  <si>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</si>
  <si>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</si>
  <si>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</si>
  <si>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</si>
  <si>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</si>
  <si>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</si>
  <si>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</si>
  <si>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</si>
  <si>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</si>
  <si>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</si>
  <si>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</si>
  <si>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</si>
  <si>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</si>
  <si>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</si>
  <si>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</si>
  <si>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</si>
  <si>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</si>
  <si>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</si>
  <si>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</si>
  <si>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</si>
  <si>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</si>
  <si>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</si>
  <si>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</si>
  <si>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</si>
  <si>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</si>
  <si>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</si>
  <si>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</si>
  <si>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</si>
  <si>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</si>
  <si>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</si>
  <si>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</si>
  <si>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</si>
  <si>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</si>
  <si>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</si>
  <si>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</si>
  <si>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</si>
  <si>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</si>
  <si>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</si>
  <si>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</si>
  <si>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</si>
  <si>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</si>
  <si>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</si>
  <si>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</si>
  <si>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</si>
  <si>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</si>
  <si>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</si>
  <si>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</si>
  <si>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</si>
  <si>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</si>
  <si>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</si>
  <si>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</si>
  <si>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</si>
  <si>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</si>
  <si>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</si>
  <si>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</si>
  <si>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</si>
  <si>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</si>
  <si>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</si>
  <si>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</si>
  <si>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</si>
  <si>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</si>
  <si>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</si>
  <si>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</si>
  <si>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</si>
  <si>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</si>
  <si>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</si>
  <si>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Velká Bíteš  28.9.</t>
  </si>
  <si>
    <t>Velká Bíteš 28.9.</t>
  </si>
  <si>
    <t>Sukdolák</t>
  </si>
  <si>
    <t>Štefáček</t>
  </si>
  <si>
    <t>Rada</t>
  </si>
  <si>
    <t>Vel.Meziříčí</t>
  </si>
  <si>
    <t>Vaněk</t>
  </si>
  <si>
    <t>Matulka</t>
  </si>
  <si>
    <t>107</t>
  </si>
  <si>
    <t>185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</si>
  <si>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</si>
  <si>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</si>
  <si>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</si>
  <si>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</si>
  <si>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</si>
  <si>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</si>
  <si>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</si>
  <si>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</si>
  <si>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</si>
  <si>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</si>
  <si>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</si>
  <si>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Josef</t>
  </si>
  <si>
    <t>Libor</t>
  </si>
  <si>
    <t>Šarlota</t>
  </si>
  <si>
    <t>Málek</t>
  </si>
  <si>
    <t xml:space="preserve">Hrůza </t>
  </si>
  <si>
    <t>Slíva</t>
  </si>
  <si>
    <t>Barák</t>
  </si>
  <si>
    <t>29.10.   2025.</t>
  </si>
  <si>
    <t>216.</t>
  </si>
  <si>
    <t>217.</t>
  </si>
  <si>
    <t>218.</t>
  </si>
  <si>
    <t>28.10.2025.</t>
  </si>
  <si>
    <t>29.10.2025.</t>
  </si>
  <si>
    <t>Jiskara H.Brod</t>
  </si>
  <si>
    <t>Šarlova</t>
  </si>
  <si>
    <t>Přibyl</t>
  </si>
  <si>
    <t>Přibylová</t>
  </si>
  <si>
    <t>Vaigl</t>
  </si>
  <si>
    <t>Maartin</t>
  </si>
  <si>
    <t>Ondřj</t>
  </si>
  <si>
    <t xml:space="preserve">Jáchym </t>
  </si>
  <si>
    <t>Novotný</t>
  </si>
  <si>
    <t xml:space="preserve"> celkem </t>
  </si>
  <si>
    <t>Štoky</t>
  </si>
  <si>
    <t>Faltová</t>
  </si>
  <si>
    <t>Polná 22.11.</t>
  </si>
  <si>
    <t>B 15</t>
  </si>
  <si>
    <t>219.</t>
  </si>
  <si>
    <t>220.</t>
  </si>
  <si>
    <t>Petrus</t>
  </si>
  <si>
    <t>Musialová</t>
  </si>
  <si>
    <t>Herout</t>
  </si>
  <si>
    <t>Henzl</t>
  </si>
  <si>
    <t>Bouchner</t>
  </si>
  <si>
    <t>Alan</t>
  </si>
  <si>
    <t>Čermák</t>
  </si>
  <si>
    <t>Kopřivová</t>
  </si>
  <si>
    <t xml:space="preserve">Kadlec </t>
  </si>
  <si>
    <t xml:space="preserve">Málek </t>
  </si>
  <si>
    <t>Kadlec</t>
  </si>
  <si>
    <t>Hondl</t>
  </si>
  <si>
    <t xml:space="preserve">Nečesánek </t>
  </si>
  <si>
    <t>Prášek</t>
  </si>
  <si>
    <t>Hynek</t>
  </si>
  <si>
    <t>Chylík</t>
  </si>
  <si>
    <t>Hrotovice</t>
  </si>
  <si>
    <t xml:space="preserve">Potůček </t>
  </si>
  <si>
    <t xml:space="preserve">Doležal </t>
  </si>
  <si>
    <t>Mikešová</t>
  </si>
  <si>
    <t>222</t>
  </si>
  <si>
    <t>223</t>
  </si>
  <si>
    <t>Potůček</t>
  </si>
  <si>
    <t>Jiskra H.Brod 18.1.</t>
  </si>
  <si>
    <t>Štoky   11.1.</t>
  </si>
  <si>
    <t>Polná   1.2.</t>
  </si>
  <si>
    <t>Pelhřimov 25.1.</t>
  </si>
  <si>
    <t>Štoky 11.1.</t>
  </si>
  <si>
    <t>A   17,19</t>
  </si>
  <si>
    <t>Polná 1.2.</t>
  </si>
  <si>
    <t>Štoky 8.2.</t>
  </si>
  <si>
    <t>Štoky 21.2.</t>
  </si>
  <si>
    <t>Jihlava  22.2.</t>
  </si>
  <si>
    <t>Hrotovice 18.4.</t>
  </si>
  <si>
    <t>Humpolec 30.5.</t>
  </si>
  <si>
    <t>Jihlava 31.5.</t>
  </si>
  <si>
    <t>J. H.Br. 18.1.</t>
  </si>
  <si>
    <t>A  17,19</t>
  </si>
  <si>
    <t>Jihlava 13.12.   2025</t>
  </si>
  <si>
    <t>A    17,19</t>
  </si>
  <si>
    <t>J. H.Brod 18.1.</t>
  </si>
  <si>
    <t>Dobronín</t>
  </si>
  <si>
    <t>Cink</t>
  </si>
  <si>
    <t>Štoky 11.1. 2026</t>
  </si>
  <si>
    <t>Štoky 11.1.  2026</t>
  </si>
  <si>
    <t>Pelhřimov   25.1.</t>
  </si>
  <si>
    <t>J.Hav. Brod 18.1.</t>
  </si>
  <si>
    <t>J.Hav.Brod 18.1.</t>
  </si>
  <si>
    <t>Pospíchal</t>
  </si>
  <si>
    <t xml:space="preserve">Dvořáková </t>
  </si>
  <si>
    <t>Aneta</t>
  </si>
  <si>
    <t>224</t>
  </si>
  <si>
    <t>225</t>
  </si>
  <si>
    <t>226</t>
  </si>
  <si>
    <t>227</t>
  </si>
  <si>
    <t>Kratochvíl</t>
  </si>
  <si>
    <t xml:space="preserve">Cink </t>
  </si>
  <si>
    <t>Dvořáková</t>
  </si>
  <si>
    <t>228</t>
  </si>
  <si>
    <t>J. Havl.Brod 18.1.</t>
  </si>
  <si>
    <t>Polná 13.9.</t>
  </si>
  <si>
    <t>Pelhřimov 11. 10.</t>
  </si>
  <si>
    <t>A 13</t>
  </si>
  <si>
    <t>Štoky   19. 10.</t>
  </si>
  <si>
    <t>A 17-19</t>
  </si>
  <si>
    <t xml:space="preserve"> A15</t>
  </si>
  <si>
    <t>A11</t>
  </si>
  <si>
    <t>Štoky 16. 11.</t>
  </si>
  <si>
    <t>A   13</t>
  </si>
  <si>
    <t>Polná   22. 11.</t>
  </si>
  <si>
    <t>Vel.  Bíteš 13. 12.</t>
  </si>
  <si>
    <t>A  17, 19</t>
  </si>
  <si>
    <t>Jihlava 13. 12.</t>
  </si>
  <si>
    <t>A 17,  19</t>
  </si>
  <si>
    <t xml:space="preserve">Damborský </t>
  </si>
  <si>
    <t xml:space="preserve">Musil </t>
  </si>
  <si>
    <t>Adamec</t>
  </si>
  <si>
    <t>Nykl</t>
  </si>
  <si>
    <t>Bernard</t>
  </si>
  <si>
    <t>Tomšů</t>
  </si>
  <si>
    <t>Hrdličková</t>
  </si>
  <si>
    <t>Mišková</t>
  </si>
  <si>
    <t>229</t>
  </si>
  <si>
    <t>230</t>
  </si>
  <si>
    <t>Rytych</t>
  </si>
  <si>
    <t>Musil</t>
  </si>
  <si>
    <t>Štoky 18.1.</t>
  </si>
  <si>
    <t>221.</t>
  </si>
  <si>
    <t>222.</t>
  </si>
  <si>
    <t>223.</t>
  </si>
  <si>
    <t>224.</t>
  </si>
  <si>
    <t>225.</t>
  </si>
  <si>
    <t>226.</t>
  </si>
  <si>
    <t>Havíčková</t>
  </si>
  <si>
    <t>Nováková</t>
  </si>
  <si>
    <t>Mareš</t>
  </si>
  <si>
    <t>Kamenice n/L.</t>
  </si>
  <si>
    <t>Kamenice u Ji.</t>
  </si>
  <si>
    <t>Hřebíček</t>
  </si>
  <si>
    <t>Kamenice u J.</t>
  </si>
  <si>
    <t>Kamenice U J.</t>
  </si>
  <si>
    <t>Kamenice u Jihl.</t>
  </si>
  <si>
    <t>188.</t>
  </si>
  <si>
    <t>Kotěra</t>
  </si>
  <si>
    <t>Prokš</t>
  </si>
  <si>
    <t>Jihlava 22.2.</t>
  </si>
  <si>
    <t>KP j. U-13</t>
  </si>
  <si>
    <t>Štoky 29.3.</t>
  </si>
  <si>
    <t>KP j. U-17</t>
  </si>
  <si>
    <t>KP dr. 19</t>
  </si>
  <si>
    <t>V.Bíteš 11.4.</t>
  </si>
  <si>
    <t>KP dr.U- 15</t>
  </si>
  <si>
    <t>Pelhřimov 12.4.</t>
  </si>
  <si>
    <t>J.H.Brod 19.4.</t>
  </si>
  <si>
    <t>TOP U-11</t>
  </si>
  <si>
    <t>V.Bíteš 23.5.</t>
  </si>
  <si>
    <t>TOP 17, 19</t>
  </si>
  <si>
    <t>TOP U-15</t>
  </si>
  <si>
    <t>TOP U-13</t>
  </si>
  <si>
    <t>KP j. U-19</t>
  </si>
  <si>
    <t>Vel.Mez. 21.3.</t>
  </si>
  <si>
    <t>KP j. U-15</t>
  </si>
  <si>
    <t>Polná 22.3.</t>
  </si>
  <si>
    <t>KP dr.U-15</t>
  </si>
  <si>
    <t>Pelhřimov   11.  10.</t>
  </si>
  <si>
    <t>J. H.   Brod 18.1.</t>
  </si>
  <si>
    <t>A   17,   19</t>
  </si>
  <si>
    <t>A    17,   19</t>
  </si>
  <si>
    <t>A     13</t>
  </si>
  <si>
    <t>Štoky  18.1.</t>
  </si>
  <si>
    <t>Žďár n/Sáz.</t>
  </si>
  <si>
    <t>Studnička</t>
  </si>
  <si>
    <t>Aleš</t>
  </si>
  <si>
    <t>Sobotka</t>
  </si>
  <si>
    <t>Vaníček</t>
  </si>
  <si>
    <t>Richard</t>
  </si>
  <si>
    <t xml:space="preserve"> </t>
  </si>
  <si>
    <t>Hodrment</t>
  </si>
  <si>
    <t xml:space="preserve">Dočekal </t>
  </si>
  <si>
    <t xml:space="preserve">Sobotka </t>
  </si>
  <si>
    <t>Dočekal</t>
  </si>
  <si>
    <t>Účast  podle oddílů:</t>
  </si>
  <si>
    <t>108</t>
  </si>
  <si>
    <t>Jakl</t>
  </si>
  <si>
    <t>Jonatán</t>
  </si>
  <si>
    <t>16.5. 2026</t>
  </si>
  <si>
    <t>17.5. 2026</t>
  </si>
  <si>
    <t>20.6. 2023</t>
  </si>
  <si>
    <t>21.6. 2026</t>
  </si>
  <si>
    <t xml:space="preserve">  B   15</t>
  </si>
  <si>
    <t>ZŠ Benešova, Třebíč</t>
  </si>
  <si>
    <t>ZŠ Benešova</t>
  </si>
  <si>
    <t>Mityska</t>
  </si>
  <si>
    <t>Kavalec</t>
  </si>
  <si>
    <t>Brázda</t>
  </si>
  <si>
    <t>Matoušek</t>
  </si>
  <si>
    <t>Jungr</t>
  </si>
  <si>
    <t>Matouš</t>
  </si>
  <si>
    <t>Lipka</t>
  </si>
  <si>
    <t>Konečný</t>
  </si>
  <si>
    <t>ZŠ Benešova, Tř</t>
  </si>
  <si>
    <t>Horký</t>
  </si>
  <si>
    <t>Zavadil</t>
  </si>
  <si>
    <t>Miroslav</t>
  </si>
  <si>
    <t>ZŠ Benešova, Tř.</t>
  </si>
  <si>
    <t xml:space="preserve">Konečný </t>
  </si>
  <si>
    <t>BTM</t>
  </si>
  <si>
    <t xml:space="preserve">Sukdolák </t>
  </si>
  <si>
    <t>Nádvorník</t>
  </si>
  <si>
    <t xml:space="preserve">Piáček </t>
  </si>
  <si>
    <t xml:space="preserve">Kotěra </t>
  </si>
  <si>
    <t>Smetana</t>
  </si>
  <si>
    <t>Dominik</t>
  </si>
  <si>
    <t>16.05.2026.</t>
  </si>
  <si>
    <t>17.05.2026.</t>
  </si>
  <si>
    <t>20.06.2026.</t>
  </si>
  <si>
    <t>21.06.2026.</t>
  </si>
  <si>
    <t>Piáček</t>
  </si>
  <si>
    <t>16.5.2026.</t>
  </si>
  <si>
    <t>17.5.2026.</t>
  </si>
  <si>
    <t>21.6.2026.</t>
  </si>
  <si>
    <t>20.6.2026.</t>
  </si>
  <si>
    <t>Štoky 30.5.</t>
  </si>
  <si>
    <t>TOP  U-15</t>
  </si>
  <si>
    <t>231</t>
  </si>
  <si>
    <t>232</t>
  </si>
  <si>
    <t>233</t>
  </si>
  <si>
    <t>234</t>
  </si>
  <si>
    <t>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</si>
</sst>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07E9E9"/>
        <bgColor indexed="64"/>
      </patternFill>
    </fill>
    <fill>
      <patternFill patternType="solid">
        <fgColor rgb="FFA3DB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21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7" fillId="3" borderId="24" xfId="2" applyNumberFormat="1" applyFont="1" applyFill="1" applyBorder="1" applyAlignment="1">
      <alignment horizontal="left"/>
    </xf>
    <xf numFmtId="49" fontId="17" fillId="3" borderId="24" xfId="3" applyNumberFormat="1" applyFont="1" applyFill="1" applyBorder="1" applyAlignment="1">
      <alignment horizontal="left" vertical="center"/>
    </xf>
    <xf numFmtId="49" fontId="17" fillId="6" borderId="24" xfId="2" applyNumberFormat="1" applyFont="1" applyFill="1" applyBorder="1"/>
    <xf numFmtId="49" fontId="17" fillId="7" borderId="24" xfId="2" applyNumberFormat="1" applyFont="1" applyFill="1" applyBorder="1"/>
    <xf numFmtId="49" fontId="17" fillId="3" borderId="24" xfId="3" applyNumberFormat="1" applyFont="1" applyFill="1" applyBorder="1" applyAlignment="1">
      <alignment horizontal="left"/>
    </xf>
    <xf numFmtId="49" fontId="17" fillId="6" borderId="26" xfId="2" applyNumberFormat="1" applyFont="1" applyFill="1" applyBorder="1"/>
    <xf numFmtId="0" fontId="6" fillId="2" borderId="0" xfId="0" applyFont="1" applyFill="1"/>
    <xf numFmtId="0" fontId="14" fillId="2" borderId="4" xfId="0" applyFont="1" applyFill="1" applyBorder="1" applyAlignment="1">
      <alignment horizontal="center"/>
    </xf>
    <xf numFmtId="0" fontId="11" fillId="2" borderId="15" xfId="0" applyFont="1" applyFill="1" applyBorder="1"/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1" fillId="5" borderId="15" xfId="0" applyFont="1" applyFill="1" applyBorder="1"/>
    <xf numFmtId="0" fontId="21" fillId="5" borderId="15" xfId="0" applyFont="1" applyFill="1" applyBorder="1" applyAlignment="1">
      <alignment horizontal="center"/>
    </xf>
    <xf numFmtId="0" fontId="21" fillId="7" borderId="15" xfId="0" applyFont="1" applyFill="1" applyBorder="1"/>
    <xf numFmtId="0" fontId="21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1" fillId="10" borderId="15" xfId="0" applyFont="1" applyFill="1" applyBorder="1"/>
    <xf numFmtId="0" fontId="21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1" fillId="6" borderId="15" xfId="0" applyFont="1" applyFill="1" applyBorder="1"/>
    <xf numFmtId="0" fontId="21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1" fillId="3" borderId="15" xfId="0" applyFont="1" applyFill="1" applyBorder="1"/>
    <xf numFmtId="0" fontId="21" fillId="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1" fillId="13" borderId="15" xfId="0" applyFont="1" applyFill="1" applyBorder="1" applyAlignment="1">
      <alignment horizontal="center"/>
    </xf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1" fillId="11" borderId="15" xfId="0" applyFont="1" applyFill="1" applyBorder="1"/>
    <xf numFmtId="0" fontId="21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1" fillId="8" borderId="15" xfId="0" applyFont="1" applyFill="1" applyBorder="1"/>
    <xf numFmtId="0" fontId="21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1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0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1" fillId="2" borderId="15" xfId="0" applyFont="1" applyFill="1" applyBorder="1"/>
    <xf numFmtId="0" fontId="22" fillId="4" borderId="0" xfId="0" applyFont="1" applyFill="1" applyAlignment="1">
      <alignment horizontal="left"/>
    </xf>
    <xf numFmtId="0" fontId="21" fillId="2" borderId="24" xfId="0" applyFont="1" applyFill="1" applyBorder="1" applyAlignment="1">
      <alignment horizontal="center"/>
    </xf>
    <xf numFmtId="0" fontId="21" fillId="5" borderId="36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1" fontId="0" fillId="2" borderId="0" xfId="0" applyNumberForma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1" fillId="2" borderId="0" xfId="0" applyFont="1" applyFill="1" applyAlignment="1">
      <alignment horizontal="center"/>
    </xf>
    <xf numFmtId="49" fontId="17" fillId="3" borderId="14" xfId="2" applyNumberFormat="1" applyFont="1" applyFill="1" applyBorder="1"/>
    <xf numFmtId="0" fontId="23" fillId="3" borderId="24" xfId="0" applyFont="1" applyFill="1" applyBorder="1"/>
    <xf numFmtId="0" fontId="23" fillId="6" borderId="26" xfId="0" applyFont="1" applyFill="1" applyBorder="1"/>
    <xf numFmtId="49" fontId="17" fillId="3" borderId="25" xfId="2" applyNumberFormat="1" applyFont="1" applyFill="1" applyBorder="1" applyAlignment="1">
      <alignment horizontal="left"/>
    </xf>
    <xf numFmtId="0" fontId="23" fillId="3" borderId="25" xfId="0" applyFont="1" applyFill="1" applyBorder="1"/>
    <xf numFmtId="49" fontId="17" fillId="6" borderId="25" xfId="2" applyNumberFormat="1" applyFont="1" applyFill="1" applyBorder="1"/>
    <xf numFmtId="49" fontId="17" fillId="7" borderId="25" xfId="2" applyNumberFormat="1" applyFont="1" applyFill="1" applyBorder="1"/>
    <xf numFmtId="0" fontId="23" fillId="7" borderId="25" xfId="0" applyFont="1" applyFill="1" applyBorder="1"/>
    <xf numFmtId="0" fontId="23" fillId="6" borderId="25" xfId="0" applyFont="1" applyFill="1" applyBorder="1"/>
    <xf numFmtId="49" fontId="17" fillId="6" borderId="42" xfId="2" applyNumberFormat="1" applyFont="1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0" fontId="21" fillId="2" borderId="57" xfId="0" applyFont="1" applyFill="1" applyBorder="1"/>
    <xf numFmtId="0" fontId="21" fillId="2" borderId="52" xfId="0" applyFont="1" applyFill="1" applyBorder="1"/>
    <xf numFmtId="0" fontId="21" fillId="2" borderId="0" xfId="0" applyFont="1" applyFill="1"/>
    <xf numFmtId="0" fontId="14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1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1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19" fillId="0" borderId="0" xfId="0" applyFont="1"/>
    <xf numFmtId="0" fontId="21" fillId="0" borderId="4" xfId="0" applyFont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2" fontId="21" fillId="3" borderId="17" xfId="0" applyNumberFormat="1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1" fillId="6" borderId="17" xfId="0" applyNumberFormat="1" applyFont="1" applyFill="1" applyBorder="1" applyAlignment="1">
      <alignment horizontal="center"/>
    </xf>
    <xf numFmtId="0" fontId="21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1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1" fillId="0" borderId="34" xfId="0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0" fontId="24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1" fillId="18" borderId="15" xfId="0" applyFont="1" applyFill="1" applyBorder="1" applyAlignment="1">
      <alignment horizontal="center"/>
    </xf>
    <xf numFmtId="0" fontId="21" fillId="18" borderId="26" xfId="0" applyFont="1" applyFill="1" applyBorder="1"/>
    <xf numFmtId="0" fontId="21" fillId="18" borderId="15" xfId="0" applyFont="1" applyFill="1" applyBorder="1"/>
    <xf numFmtId="0" fontId="21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1" fillId="2" borderId="14" xfId="0" applyFont="1" applyFill="1" applyBorder="1"/>
    <xf numFmtId="0" fontId="11" fillId="2" borderId="14" xfId="0" applyFont="1" applyFill="1" applyBorder="1"/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1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4" fillId="2" borderId="17" xfId="0" applyNumberFormat="1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4" fillId="2" borderId="60" xfId="0" applyFont="1" applyFill="1" applyBorder="1" applyAlignment="1">
      <alignment horizontal="center"/>
    </xf>
    <xf numFmtId="0" fontId="23" fillId="2" borderId="37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14" fillId="2" borderId="67" xfId="0" applyFont="1" applyFill="1" applyBorder="1"/>
    <xf numFmtId="0" fontId="23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1" fillId="2" borderId="58" xfId="0" applyFont="1" applyFill="1" applyBorder="1"/>
    <xf numFmtId="0" fontId="21" fillId="2" borderId="48" xfId="0" applyFont="1" applyFill="1" applyBorder="1" applyAlignment="1">
      <alignment horizontal="right"/>
    </xf>
    <xf numFmtId="0" fontId="21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right"/>
    </xf>
    <xf numFmtId="0" fontId="21" fillId="7" borderId="25" xfId="0" applyFont="1" applyFill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4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center"/>
    </xf>
    <xf numFmtId="0" fontId="21" fillId="6" borderId="24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11" borderId="24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1" fillId="8" borderId="25" xfId="0" applyFont="1" applyFill="1" applyBorder="1" applyAlignment="1">
      <alignment horizontal="center"/>
    </xf>
    <xf numFmtId="0" fontId="21" fillId="8" borderId="50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21" fillId="18" borderId="25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1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1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21" fillId="5" borderId="2" xfId="0" applyFont="1" applyFill="1" applyBorder="1"/>
    <xf numFmtId="0" fontId="21" fillId="5" borderId="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23" fillId="7" borderId="14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1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0" fontId="21" fillId="2" borderId="20" xfId="0" applyFont="1" applyFill="1" applyBorder="1"/>
    <xf numFmtId="0" fontId="11" fillId="0" borderId="17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8" fillId="2" borderId="20" xfId="4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11" fillId="15" borderId="17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1" fillId="2" borderId="56" xfId="0" applyFont="1" applyFill="1" applyBorder="1"/>
    <xf numFmtId="0" fontId="21" fillId="2" borderId="11" xfId="0" applyFont="1" applyFill="1" applyBorder="1"/>
    <xf numFmtId="0" fontId="21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1" fillId="2" borderId="45" xfId="0" applyFont="1" applyFill="1" applyBorder="1"/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 vertical="center"/>
    </xf>
    <xf numFmtId="0" fontId="21" fillId="15" borderId="17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 vertical="center"/>
    </xf>
    <xf numFmtId="0" fontId="21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1" fillId="17" borderId="63" xfId="0" applyFont="1" applyFill="1" applyBorder="1" applyAlignment="1">
      <alignment horizontal="center" vertical="center"/>
    </xf>
    <xf numFmtId="49" fontId="17" fillId="17" borderId="26" xfId="2" applyNumberFormat="1" applyFont="1" applyFill="1" applyBorder="1"/>
    <xf numFmtId="49" fontId="17" fillId="17" borderId="25" xfId="2" applyNumberFormat="1" applyFont="1" applyFill="1" applyBorder="1"/>
    <xf numFmtId="0" fontId="21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1" fillId="17" borderId="17" xfId="0" applyNumberFormat="1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14" fillId="19" borderId="17" xfId="0" applyFont="1" applyFill="1" applyBorder="1" applyAlignment="1">
      <alignment horizontal="center"/>
    </xf>
    <xf numFmtId="0" fontId="14" fillId="20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5" borderId="15" xfId="0" applyFont="1" applyFill="1" applyBorder="1"/>
    <xf numFmtId="0" fontId="21" fillId="15" borderId="15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0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1" fillId="6" borderId="35" xfId="0" applyFont="1" applyFill="1" applyBorder="1" applyAlignment="1">
      <alignment horizontal="right"/>
    </xf>
    <xf numFmtId="0" fontId="21" fillId="7" borderId="17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/>
    </xf>
    <xf numFmtId="0" fontId="20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3" fillId="2" borderId="50" xfId="0" applyFont="1" applyFill="1" applyBorder="1" applyAlignment="1">
      <alignment horizontal="center"/>
    </xf>
    <xf numFmtId="0" fontId="23" fillId="7" borderId="50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1" borderId="7" xfId="0" applyFont="1" applyFill="1" applyBorder="1" applyAlignment="1">
      <alignment horizontal="center" wrapText="1"/>
    </xf>
    <xf numFmtId="0" fontId="11" fillId="21" borderId="0" xfId="0" applyFont="1" applyFill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1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1" fillId="2" borderId="63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21" fillId="2" borderId="72" xfId="0" applyFont="1" applyFill="1" applyBorder="1" applyAlignment="1">
      <alignment horizontal="center"/>
    </xf>
    <xf numFmtId="0" fontId="12" fillId="22" borderId="0" xfId="0" applyFont="1" applyFill="1" applyAlignment="1">
      <alignment horizontal="left"/>
    </xf>
    <xf numFmtId="0" fontId="13" fillId="22" borderId="0" xfId="0" applyFont="1" applyFill="1"/>
    <xf numFmtId="0" fontId="1" fillId="22" borderId="0" xfId="0" applyFont="1" applyFill="1"/>
    <xf numFmtId="0" fontId="12" fillId="22" borderId="0" xfId="0" applyFont="1" applyFill="1"/>
    <xf numFmtId="0" fontId="2" fillId="22" borderId="0" xfId="0" applyFont="1" applyFill="1" applyAlignment="1">
      <alignment horizontal="center" vertical="center"/>
    </xf>
    <xf numFmtId="0" fontId="25" fillId="22" borderId="0" xfId="0" applyFont="1" applyFill="1" applyAlignment="1">
      <alignment horizontal="left" vertical="center"/>
    </xf>
    <xf numFmtId="0" fontId="24" fillId="21" borderId="0" xfId="0" applyFont="1" applyFill="1"/>
    <xf numFmtId="0" fontId="21" fillId="21" borderId="0" xfId="0" applyFont="1" applyFill="1"/>
    <xf numFmtId="0" fontId="11" fillId="5" borderId="25" xfId="0" applyFont="1" applyFill="1" applyBorder="1"/>
    <xf numFmtId="0" fontId="21" fillId="5" borderId="25" xfId="0" applyFont="1" applyFill="1" applyBorder="1"/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21" fillId="5" borderId="40" xfId="0" applyFont="1" applyFill="1" applyBorder="1"/>
    <xf numFmtId="0" fontId="11" fillId="5" borderId="26" xfId="0" applyFont="1" applyFill="1" applyBorder="1"/>
    <xf numFmtId="0" fontId="21" fillId="5" borderId="26" xfId="0" applyFont="1" applyFill="1" applyBorder="1"/>
    <xf numFmtId="0" fontId="11" fillId="6" borderId="26" xfId="0" applyFont="1" applyFill="1" applyBorder="1" applyAlignment="1">
      <alignment horizontal="center"/>
    </xf>
    <xf numFmtId="0" fontId="21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1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1" fillId="8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1" fillId="18" borderId="26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1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1" fillId="8" borderId="14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1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1" fillId="18" borderId="14" xfId="0" applyFont="1" applyFill="1" applyBorder="1" applyAlignment="1">
      <alignment horizontal="center"/>
    </xf>
    <xf numFmtId="0" fontId="21" fillId="18" borderId="16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6" xfId="0" applyFont="1" applyFill="1" applyBorder="1"/>
    <xf numFmtId="0" fontId="21" fillId="15" borderId="11" xfId="0" applyFont="1" applyFill="1" applyBorder="1" applyAlignment="1">
      <alignment horizontal="center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0" fontId="4" fillId="2" borderId="0" xfId="4" applyFill="1"/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20" fillId="5" borderId="25" xfId="4" applyFont="1" applyFill="1" applyBorder="1" applyAlignment="1">
      <alignment horizontal="center"/>
    </xf>
    <xf numFmtId="0" fontId="20" fillId="5" borderId="15" xfId="4" applyFont="1" applyFill="1" applyBorder="1" applyAlignment="1">
      <alignment horizontal="center"/>
    </xf>
    <xf numFmtId="0" fontId="20" fillId="5" borderId="14" xfId="4" applyFont="1" applyFill="1" applyBorder="1" applyAlignment="1">
      <alignment horizontal="center"/>
    </xf>
    <xf numFmtId="1" fontId="21" fillId="7" borderId="35" xfId="0" applyNumberFormat="1" applyFont="1" applyFill="1" applyBorder="1" applyAlignment="1">
      <alignment horizontal="right"/>
    </xf>
    <xf numFmtId="1" fontId="21" fillId="15" borderId="35" xfId="0" applyNumberFormat="1" applyFont="1" applyFill="1" applyBorder="1" applyAlignment="1">
      <alignment horizontal="right"/>
    </xf>
    <xf numFmtId="1" fontId="21" fillId="14" borderId="35" xfId="0" applyNumberFormat="1" applyFont="1" applyFill="1" applyBorder="1" applyAlignment="1">
      <alignment horizontal="right"/>
    </xf>
    <xf numFmtId="0" fontId="21" fillId="4" borderId="35" xfId="0" applyFont="1" applyFill="1" applyBorder="1" applyAlignment="1">
      <alignment horizontal="right"/>
    </xf>
    <xf numFmtId="0" fontId="21" fillId="3" borderId="35" xfId="0" applyFont="1" applyFill="1" applyBorder="1" applyAlignment="1">
      <alignment horizontal="right"/>
    </xf>
    <xf numFmtId="0" fontId="21" fillId="13" borderId="35" xfId="0" applyFont="1" applyFill="1" applyBorder="1" applyAlignment="1">
      <alignment horizontal="right"/>
    </xf>
    <xf numFmtId="0" fontId="21" fillId="7" borderId="35" xfId="0" applyFont="1" applyFill="1" applyBorder="1" applyAlignment="1">
      <alignment horizontal="right"/>
    </xf>
    <xf numFmtId="0" fontId="21" fillId="11" borderId="35" xfId="0" applyFont="1" applyFill="1" applyBorder="1" applyAlignment="1">
      <alignment horizontal="right"/>
    </xf>
    <xf numFmtId="0" fontId="21" fillId="8" borderId="35" xfId="0" applyFont="1" applyFill="1" applyBorder="1" applyAlignment="1">
      <alignment horizontal="right"/>
    </xf>
    <xf numFmtId="0" fontId="21" fillId="13" borderId="67" xfId="0" applyFont="1" applyFill="1" applyBorder="1" applyAlignment="1">
      <alignment horizontal="right"/>
    </xf>
    <xf numFmtId="0" fontId="21" fillId="18" borderId="35" xfId="0" applyFont="1" applyFill="1" applyBorder="1" applyAlignment="1">
      <alignment horizontal="right"/>
    </xf>
    <xf numFmtId="1" fontId="21" fillId="3" borderId="52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wrapText="1"/>
    </xf>
    <xf numFmtId="0" fontId="20" fillId="6" borderId="15" xfId="4" applyFont="1" applyFill="1" applyBorder="1" applyAlignment="1">
      <alignment horizontal="center"/>
    </xf>
    <xf numFmtId="0" fontId="3" fillId="22" borderId="4" xfId="0" applyFont="1" applyFill="1" applyBorder="1" applyAlignment="1">
      <alignment horizontal="center" wrapText="1"/>
    </xf>
    <xf numFmtId="0" fontId="3" fillId="22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1" fillId="2" borderId="66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8" fillId="5" borderId="26" xfId="4" applyFont="1" applyFill="1" applyBorder="1" applyAlignment="1">
      <alignment horizontal="center"/>
    </xf>
    <xf numFmtId="0" fontId="20" fillId="5" borderId="26" xfId="4" applyFont="1" applyFill="1" applyBorder="1" applyAlignment="1">
      <alignment horizontal="center"/>
    </xf>
    <xf numFmtId="0" fontId="21" fillId="5" borderId="40" xfId="0" applyFont="1" applyFill="1" applyBorder="1" applyAlignment="1">
      <alignment horizontal="center"/>
    </xf>
    <xf numFmtId="0" fontId="20" fillId="2" borderId="26" xfId="4" applyFont="1" applyFill="1" applyBorder="1" applyAlignment="1">
      <alignment horizontal="center"/>
    </xf>
    <xf numFmtId="0" fontId="21" fillId="2" borderId="62" xfId="0" applyFont="1" applyFill="1" applyBorder="1" applyAlignment="1">
      <alignment horizontal="center"/>
    </xf>
    <xf numFmtId="0" fontId="20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21" fillId="2" borderId="4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1" fillId="2" borderId="68" xfId="0" applyFont="1" applyFill="1" applyBorder="1" applyAlignment="1">
      <alignment horizontal="right"/>
    </xf>
    <xf numFmtId="0" fontId="21" fillId="2" borderId="33" xfId="0" applyFont="1" applyFill="1" applyBorder="1"/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22" borderId="0" xfId="0" applyFont="1" applyFill="1"/>
    <xf numFmtId="0" fontId="11" fillId="22" borderId="0" xfId="0" applyFont="1" applyFill="1" applyAlignment="1">
      <alignment horizontal="center"/>
    </xf>
    <xf numFmtId="0" fontId="21" fillId="7" borderId="1" xfId="0" applyFont="1" applyFill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/>
    </xf>
    <xf numFmtId="0" fontId="21" fillId="2" borderId="34" xfId="0" applyFont="1" applyFill="1" applyBorder="1"/>
    <xf numFmtId="0" fontId="21" fillId="2" borderId="35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wrapText="1"/>
    </xf>
    <xf numFmtId="0" fontId="21" fillId="13" borderId="7" xfId="0" applyFont="1" applyFill="1" applyBorder="1" applyAlignment="1">
      <alignment horizontal="center" wrapText="1"/>
    </xf>
    <xf numFmtId="0" fontId="21" fillId="7" borderId="6" xfId="0" applyFont="1" applyFill="1" applyBorder="1" applyAlignment="1">
      <alignment horizontal="center" wrapText="1"/>
    </xf>
    <xf numFmtId="14" fontId="21" fillId="7" borderId="7" xfId="0" applyNumberFormat="1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21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49" fontId="21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1" fillId="15" borderId="69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1" fillId="5" borderId="69" xfId="0" applyFont="1" applyFill="1" applyBorder="1" applyAlignment="1">
      <alignment horizontal="center"/>
    </xf>
    <xf numFmtId="1" fontId="21" fillId="5" borderId="35" xfId="0" applyNumberFormat="1" applyFont="1" applyFill="1" applyBorder="1" applyAlignment="1">
      <alignment horizontal="right"/>
    </xf>
    <xf numFmtId="0" fontId="20" fillId="6" borderId="25" xfId="4" applyFont="1" applyFill="1" applyBorder="1" applyAlignment="1">
      <alignment horizontal="center"/>
    </xf>
    <xf numFmtId="0" fontId="20" fillId="6" borderId="26" xfId="4" applyFont="1" applyFill="1" applyBorder="1" applyAlignment="1">
      <alignment horizontal="center"/>
    </xf>
    <xf numFmtId="0" fontId="20" fillId="6" borderId="20" xfId="4" applyFont="1" applyFill="1" applyBorder="1" applyAlignment="1">
      <alignment horizontal="center"/>
    </xf>
    <xf numFmtId="0" fontId="20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20" fillId="4" borderId="37" xfId="4" applyFont="1" applyFill="1" applyBorder="1" applyAlignment="1">
      <alignment horizontal="center"/>
    </xf>
    <xf numFmtId="0" fontId="20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0" fillId="4" borderId="16" xfId="4" applyFont="1" applyFill="1" applyBorder="1" applyAlignment="1">
      <alignment horizontal="center"/>
    </xf>
    <xf numFmtId="0" fontId="20" fillId="4" borderId="26" xfId="4" applyFont="1" applyFill="1" applyBorder="1" applyAlignment="1">
      <alignment horizontal="center"/>
    </xf>
    <xf numFmtId="0" fontId="20" fillId="4" borderId="15" xfId="4" applyFont="1" applyFill="1" applyBorder="1" applyAlignment="1">
      <alignment horizontal="center"/>
    </xf>
    <xf numFmtId="0" fontId="20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1" fillId="7" borderId="69" xfId="0" applyFont="1" applyFill="1" applyBorder="1" applyAlignment="1">
      <alignment horizontal="center"/>
    </xf>
    <xf numFmtId="0" fontId="20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0" fillId="11" borderId="26" xfId="4" applyFont="1" applyFill="1" applyBorder="1" applyAlignment="1">
      <alignment horizontal="center"/>
    </xf>
    <xf numFmtId="0" fontId="20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1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4" borderId="69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20" fillId="13" borderId="14" xfId="4" applyFont="1" applyFill="1" applyBorder="1" applyAlignment="1">
      <alignment horizontal="center"/>
    </xf>
    <xf numFmtId="0" fontId="20" fillId="13" borderId="15" xfId="4" applyFont="1" applyFill="1" applyBorder="1" applyAlignment="1">
      <alignment horizontal="center"/>
    </xf>
    <xf numFmtId="0" fontId="21" fillId="3" borderId="57" xfId="0" applyFont="1" applyFill="1" applyBorder="1" applyAlignment="1">
      <alignment horizontal="center"/>
    </xf>
    <xf numFmtId="0" fontId="11" fillId="15" borderId="26" xfId="0" applyFont="1" applyFill="1" applyBorder="1"/>
    <xf numFmtId="0" fontId="11" fillId="15" borderId="31" xfId="0" applyFont="1" applyFill="1" applyBorder="1"/>
    <xf numFmtId="0" fontId="11" fillId="2" borderId="16" xfId="0" applyFont="1" applyFill="1" applyBorder="1"/>
    <xf numFmtId="0" fontId="21" fillId="2" borderId="13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3" borderId="15" xfId="0" applyFont="1" applyFill="1" applyBorder="1" applyAlignment="1">
      <alignment horizontal="center" vertical="center"/>
    </xf>
    <xf numFmtId="0" fontId="21" fillId="17" borderId="15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11" fillId="2" borderId="64" xfId="0" applyFont="1" applyFill="1" applyBorder="1"/>
    <xf numFmtId="0" fontId="21" fillId="2" borderId="2" xfId="0" applyFont="1" applyFill="1" applyBorder="1"/>
    <xf numFmtId="2" fontId="15" fillId="2" borderId="9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center" wrapText="1"/>
    </xf>
    <xf numFmtId="0" fontId="3" fillId="23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19" fillId="20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/>
    </xf>
    <xf numFmtId="0" fontId="8" fillId="2" borderId="26" xfId="4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11" fillId="23" borderId="0" xfId="0" applyFont="1" applyFill="1"/>
    <xf numFmtId="0" fontId="21" fillId="20" borderId="1" xfId="0" applyFont="1" applyFill="1" applyBorder="1" applyAlignment="1">
      <alignment horizontal="center"/>
    </xf>
    <xf numFmtId="0" fontId="21" fillId="23" borderId="2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center"/>
    </xf>
    <xf numFmtId="0" fontId="21" fillId="22" borderId="4" xfId="0" applyFont="1" applyFill="1" applyBorder="1" applyAlignment="1">
      <alignment horizontal="center" wrapText="1"/>
    </xf>
    <xf numFmtId="0" fontId="21" fillId="20" borderId="6" xfId="0" applyFont="1" applyFill="1" applyBorder="1" applyAlignment="1">
      <alignment horizontal="center" wrapText="1"/>
    </xf>
    <xf numFmtId="0" fontId="21" fillId="23" borderId="7" xfId="0" applyFont="1" applyFill="1" applyBorder="1" applyAlignment="1">
      <alignment horizontal="center" wrapText="1"/>
    </xf>
    <xf numFmtId="0" fontId="21" fillId="20" borderId="7" xfId="0" applyFont="1" applyFill="1" applyBorder="1" applyAlignment="1">
      <alignment horizontal="center" wrapText="1"/>
    </xf>
    <xf numFmtId="0" fontId="21" fillId="8" borderId="8" xfId="0" applyFont="1" applyFill="1" applyBorder="1" applyAlignment="1">
      <alignment horizontal="center" wrapText="1"/>
    </xf>
    <xf numFmtId="2" fontId="21" fillId="2" borderId="17" xfId="0" applyNumberFormat="1" applyFont="1" applyFill="1" applyBorder="1" applyAlignment="1">
      <alignment horizontal="center"/>
    </xf>
    <xf numFmtId="0" fontId="21" fillId="22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14" fillId="2" borderId="9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6" xfId="0" applyFont="1" applyFill="1" applyBorder="1"/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23" borderId="35" xfId="0" applyFont="1" applyFill="1" applyBorder="1" applyAlignment="1">
      <alignment horizontal="right"/>
    </xf>
    <xf numFmtId="0" fontId="11" fillId="7" borderId="24" xfId="0" applyFont="1" applyFill="1" applyBorder="1"/>
    <xf numFmtId="0" fontId="21" fillId="2" borderId="43" xfId="0" applyFont="1" applyFill="1" applyBorder="1" applyAlignment="1">
      <alignment horizontal="center"/>
    </xf>
    <xf numFmtId="0" fontId="19" fillId="24" borderId="2" xfId="0" applyFont="1" applyFill="1" applyBorder="1" applyAlignment="1">
      <alignment horizontal="center"/>
    </xf>
    <xf numFmtId="0" fontId="3" fillId="24" borderId="7" xfId="0" applyFont="1" applyFill="1" applyBorder="1" applyAlignment="1">
      <alignment horizontal="center" wrapText="1"/>
    </xf>
    <xf numFmtId="0" fontId="19" fillId="2" borderId="46" xfId="0" applyFont="1" applyFill="1" applyBorder="1" applyAlignment="1">
      <alignment horizontal="center" wrapText="1"/>
    </xf>
    <xf numFmtId="0" fontId="2" fillId="24" borderId="13" xfId="0" applyFont="1" applyFill="1" applyBorder="1" applyAlignment="1">
      <alignment horizontal="center"/>
    </xf>
    <xf numFmtId="0" fontId="2" fillId="24" borderId="30" xfId="0" applyFont="1" applyFill="1" applyBorder="1" applyAlignment="1">
      <alignment horizontal="center" wrapText="1"/>
    </xf>
    <xf numFmtId="0" fontId="23" fillId="8" borderId="14" xfId="0" applyFont="1" applyFill="1" applyBorder="1" applyAlignment="1">
      <alignment horizontal="center"/>
    </xf>
    <xf numFmtId="0" fontId="23" fillId="8" borderId="26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37" xfId="0" applyFont="1" applyFill="1" applyBorder="1" applyAlignment="1">
      <alignment horizontal="center"/>
    </xf>
    <xf numFmtId="0" fontId="23" fillId="8" borderId="50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14" fillId="8" borderId="4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3" fillId="25" borderId="26" xfId="0" applyFont="1" applyFill="1" applyBorder="1" applyAlignment="1">
      <alignment horizontal="center"/>
    </xf>
    <xf numFmtId="0" fontId="23" fillId="25" borderId="15" xfId="0" applyFont="1" applyFill="1" applyBorder="1" applyAlignment="1">
      <alignment horizontal="center"/>
    </xf>
    <xf numFmtId="0" fontId="23" fillId="25" borderId="37" xfId="0" applyFont="1" applyFill="1" applyBorder="1" applyAlignment="1">
      <alignment horizontal="center"/>
    </xf>
    <xf numFmtId="0" fontId="23" fillId="25" borderId="50" xfId="0" applyFont="1" applyFill="1" applyBorder="1" applyAlignment="1">
      <alignment horizontal="center"/>
    </xf>
    <xf numFmtId="0" fontId="23" fillId="25" borderId="25" xfId="0" applyFont="1" applyFill="1" applyBorder="1" applyAlignment="1">
      <alignment horizontal="center"/>
    </xf>
    <xf numFmtId="0" fontId="14" fillId="25" borderId="41" xfId="0" applyFont="1" applyFill="1" applyBorder="1" applyAlignment="1">
      <alignment horizontal="center"/>
    </xf>
    <xf numFmtId="0" fontId="14" fillId="25" borderId="12" xfId="0" applyFont="1" applyFill="1" applyBorder="1" applyAlignment="1">
      <alignment horizontal="center"/>
    </xf>
    <xf numFmtId="0" fontId="19" fillId="23" borderId="48" xfId="0" applyFont="1" applyFill="1" applyBorder="1" applyAlignment="1">
      <alignment horizontal="center"/>
    </xf>
    <xf numFmtId="0" fontId="19" fillId="23" borderId="4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/>
    </xf>
    <xf numFmtId="0" fontId="23" fillId="7" borderId="41" xfId="0" applyFont="1" applyFill="1" applyBorder="1" applyAlignment="1">
      <alignment horizontal="center"/>
    </xf>
    <xf numFmtId="0" fontId="23" fillId="25" borderId="41" xfId="0" applyFont="1" applyFill="1" applyBorder="1" applyAlignment="1">
      <alignment horizontal="center"/>
    </xf>
    <xf numFmtId="0" fontId="23" fillId="8" borderId="41" xfId="0" applyFont="1" applyFill="1" applyBorder="1" applyAlignment="1">
      <alignment horizontal="center"/>
    </xf>
    <xf numFmtId="0" fontId="23" fillId="2" borderId="44" xfId="0" applyFont="1" applyFill="1" applyBorder="1" applyAlignment="1">
      <alignment horizontal="center"/>
    </xf>
    <xf numFmtId="0" fontId="14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 wrapText="1"/>
    </xf>
    <xf numFmtId="0" fontId="14" fillId="2" borderId="44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49" fontId="8" fillId="3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11" fillId="7" borderId="17" xfId="0" applyFont="1" applyFill="1" applyBorder="1"/>
    <xf numFmtId="0" fontId="11" fillId="6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3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0" fontId="0" fillId="2" borderId="18" xfId="0" applyFill="1" applyBorder="1" applyAlignment="1">
      <alignment horizontal="center"/>
    </xf>
    <xf numFmtId="0" fontId="21" fillId="2" borderId="51" xfId="0" applyFont="1" applyFill="1" applyBorder="1" applyAlignment="1">
      <alignment horizontal="center"/>
    </xf>
    <xf numFmtId="1" fontId="21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6" fillId="2" borderId="48" xfId="0" applyFont="1" applyFill="1" applyBorder="1"/>
    <xf numFmtId="0" fontId="2" fillId="2" borderId="0" xfId="0" applyFont="1" applyFill="1"/>
    <xf numFmtId="0" fontId="19" fillId="21" borderId="48" xfId="0" applyFont="1" applyFill="1" applyBorder="1" applyAlignment="1">
      <alignment horizontal="center"/>
    </xf>
    <xf numFmtId="0" fontId="11" fillId="21" borderId="46" xfId="0" applyFont="1" applyFill="1" applyBorder="1" applyAlignment="1">
      <alignment horizontal="center" wrapText="1"/>
    </xf>
    <xf numFmtId="0" fontId="17" fillId="17" borderId="24" xfId="1" applyFont="1" applyFill="1" applyBorder="1" applyAlignment="1">
      <alignment horizontal="left"/>
    </xf>
    <xf numFmtId="0" fontId="17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21" fillId="7" borderId="1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17" borderId="14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11" borderId="69" xfId="0" applyFont="1" applyFill="1" applyBorder="1" applyAlignment="1">
      <alignment horizontal="center"/>
    </xf>
    <xf numFmtId="0" fontId="11" fillId="26" borderId="11" xfId="0" applyFont="1" applyFill="1" applyBorder="1" applyAlignment="1">
      <alignment horizontal="center"/>
    </xf>
    <xf numFmtId="0" fontId="11" fillId="26" borderId="15" xfId="0" applyFont="1" applyFill="1" applyBorder="1" applyAlignment="1">
      <alignment horizontal="center"/>
    </xf>
    <xf numFmtId="0" fontId="21" fillId="26" borderId="15" xfId="0" applyFont="1" applyFill="1" applyBorder="1" applyAlignment="1">
      <alignment horizontal="center"/>
    </xf>
    <xf numFmtId="0" fontId="8" fillId="26" borderId="15" xfId="4" applyFont="1" applyFill="1" applyBorder="1" applyAlignment="1">
      <alignment horizontal="center"/>
    </xf>
    <xf numFmtId="0" fontId="11" fillId="26" borderId="11" xfId="0" applyFont="1" applyFill="1" applyBorder="1"/>
    <xf numFmtId="0" fontId="11" fillId="26" borderId="37" xfId="0" applyFont="1" applyFill="1" applyBorder="1" applyAlignment="1">
      <alignment horizontal="center"/>
    </xf>
    <xf numFmtId="0" fontId="11" fillId="26" borderId="56" xfId="0" applyFont="1" applyFill="1" applyBorder="1" applyAlignment="1">
      <alignment horizontal="center"/>
    </xf>
    <xf numFmtId="0" fontId="21" fillId="26" borderId="11" xfId="0" applyFont="1" applyFill="1" applyBorder="1" applyAlignment="1">
      <alignment horizontal="center"/>
    </xf>
    <xf numFmtId="0" fontId="11" fillId="26" borderId="74" xfId="0" applyFont="1" applyFill="1" applyBorder="1" applyAlignment="1">
      <alignment horizontal="center"/>
    </xf>
    <xf numFmtId="0" fontId="11" fillId="26" borderId="15" xfId="0" applyFont="1" applyFill="1" applyBorder="1"/>
    <xf numFmtId="0" fontId="11" fillId="26" borderId="25" xfId="0" applyFont="1" applyFill="1" applyBorder="1" applyAlignment="1">
      <alignment horizontal="center"/>
    </xf>
    <xf numFmtId="0" fontId="11" fillId="26" borderId="14" xfId="0" applyFont="1" applyFill="1" applyBorder="1" applyAlignment="1">
      <alignment horizontal="center"/>
    </xf>
    <xf numFmtId="0" fontId="11" fillId="26" borderId="24" xfId="0" applyFont="1" applyFill="1" applyBorder="1" applyAlignment="1">
      <alignment horizontal="center"/>
    </xf>
    <xf numFmtId="0" fontId="11" fillId="26" borderId="16" xfId="0" applyFont="1" applyFill="1" applyBorder="1" applyAlignment="1">
      <alignment horizontal="center"/>
    </xf>
    <xf numFmtId="0" fontId="11" fillId="26" borderId="26" xfId="0" applyFont="1" applyFill="1" applyBorder="1" applyAlignment="1">
      <alignment horizontal="center"/>
    </xf>
    <xf numFmtId="0" fontId="11" fillId="26" borderId="20" xfId="0" applyFont="1" applyFill="1" applyBorder="1" applyAlignment="1">
      <alignment horizontal="center"/>
    </xf>
    <xf numFmtId="0" fontId="21" fillId="26" borderId="25" xfId="0" applyFont="1" applyFill="1" applyBorder="1" applyAlignment="1">
      <alignment horizontal="center"/>
    </xf>
    <xf numFmtId="0" fontId="21" fillId="26" borderId="20" xfId="0" applyFont="1" applyFill="1" applyBorder="1" applyAlignment="1">
      <alignment horizontal="center"/>
    </xf>
    <xf numFmtId="0" fontId="21" fillId="26" borderId="14" xfId="0" applyFont="1" applyFill="1" applyBorder="1" applyAlignment="1">
      <alignment horizontal="center"/>
    </xf>
    <xf numFmtId="0" fontId="8" fillId="26" borderId="25" xfId="4" applyFont="1" applyFill="1" applyBorder="1" applyAlignment="1">
      <alignment horizontal="center"/>
    </xf>
    <xf numFmtId="0" fontId="21" fillId="26" borderId="15" xfId="0" applyFont="1" applyFill="1" applyBorder="1"/>
    <xf numFmtId="0" fontId="21" fillId="26" borderId="24" xfId="0" applyFont="1" applyFill="1" applyBorder="1" applyAlignment="1">
      <alignment horizontal="center"/>
    </xf>
    <xf numFmtId="0" fontId="21" fillId="26" borderId="16" xfId="0" applyFont="1" applyFill="1" applyBorder="1" applyAlignment="1">
      <alignment horizontal="center"/>
    </xf>
    <xf numFmtId="0" fontId="21" fillId="26" borderId="26" xfId="0" applyFont="1" applyFill="1" applyBorder="1" applyAlignment="1">
      <alignment horizontal="center"/>
    </xf>
    <xf numFmtId="0" fontId="20" fillId="26" borderId="25" xfId="4" applyFont="1" applyFill="1" applyBorder="1" applyAlignment="1">
      <alignment horizontal="center"/>
    </xf>
    <xf numFmtId="0" fontId="20" fillId="26" borderId="15" xfId="4" applyFont="1" applyFill="1" applyBorder="1" applyAlignment="1">
      <alignment horizontal="center"/>
    </xf>
    <xf numFmtId="0" fontId="20" fillId="26" borderId="24" xfId="4" applyFont="1" applyFill="1" applyBorder="1" applyAlignment="1">
      <alignment horizontal="center"/>
    </xf>
    <xf numFmtId="0" fontId="20" fillId="26" borderId="16" xfId="4" applyFont="1" applyFill="1" applyBorder="1" applyAlignment="1">
      <alignment horizontal="center"/>
    </xf>
    <xf numFmtId="0" fontId="20" fillId="26" borderId="26" xfId="4" applyFont="1" applyFill="1" applyBorder="1" applyAlignment="1">
      <alignment horizontal="center"/>
    </xf>
    <xf numFmtId="0" fontId="20" fillId="26" borderId="20" xfId="4" applyFont="1" applyFill="1" applyBorder="1" applyAlignment="1">
      <alignment horizontal="center"/>
    </xf>
    <xf numFmtId="0" fontId="8" fillId="26" borderId="14" xfId="4" applyFont="1" applyFill="1" applyBorder="1" applyAlignment="1">
      <alignment horizontal="center"/>
    </xf>
    <xf numFmtId="0" fontId="8" fillId="26" borderId="20" xfId="4" applyFont="1" applyFill="1" applyBorder="1" applyAlignment="1">
      <alignment horizontal="center"/>
    </xf>
    <xf numFmtId="0" fontId="8" fillId="26" borderId="26" xfId="4" applyFont="1" applyFill="1" applyBorder="1" applyAlignment="1">
      <alignment horizontal="center"/>
    </xf>
    <xf numFmtId="0" fontId="21" fillId="26" borderId="35" xfId="0" applyFont="1" applyFill="1" applyBorder="1" applyAlignment="1">
      <alignment horizontal="right"/>
    </xf>
    <xf numFmtId="0" fontId="21" fillId="5" borderId="24" xfId="0" applyFont="1" applyFill="1" applyBorder="1" applyAlignment="1">
      <alignment horizontal="center"/>
    </xf>
    <xf numFmtId="0" fontId="21" fillId="15" borderId="24" xfId="0" applyFont="1" applyFill="1" applyBorder="1" applyAlignment="1">
      <alignment horizontal="center"/>
    </xf>
    <xf numFmtId="0" fontId="21" fillId="14" borderId="69" xfId="0" applyFont="1" applyFill="1" applyBorder="1" applyAlignment="1">
      <alignment horizontal="center"/>
    </xf>
    <xf numFmtId="0" fontId="21" fillId="26" borderId="69" xfId="0" applyFont="1" applyFill="1" applyBorder="1" applyAlignment="1">
      <alignment horizontal="center"/>
    </xf>
    <xf numFmtId="0" fontId="21" fillId="13" borderId="69" xfId="0" applyFont="1" applyFill="1" applyBorder="1" applyAlignment="1">
      <alignment horizontal="center"/>
    </xf>
    <xf numFmtId="0" fontId="21" fillId="6" borderId="69" xfId="0" applyFont="1" applyFill="1" applyBorder="1" applyAlignment="1">
      <alignment horizontal="center"/>
    </xf>
    <xf numFmtId="0" fontId="21" fillId="8" borderId="69" xfId="0" applyFont="1" applyFill="1" applyBorder="1" applyAlignment="1">
      <alignment horizontal="center"/>
    </xf>
    <xf numFmtId="0" fontId="21" fillId="23" borderId="69" xfId="0" applyFont="1" applyFill="1" applyBorder="1" applyAlignment="1">
      <alignment horizontal="center"/>
    </xf>
    <xf numFmtId="0" fontId="21" fillId="13" borderId="68" xfId="0" applyFont="1" applyFill="1" applyBorder="1" applyAlignment="1">
      <alignment horizontal="center"/>
    </xf>
    <xf numFmtId="0" fontId="21" fillId="18" borderId="69" xfId="0" applyFont="1" applyFill="1" applyBorder="1" applyAlignment="1">
      <alignment horizontal="center"/>
    </xf>
    <xf numFmtId="0" fontId="21" fillId="15" borderId="30" xfId="0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/>
    </xf>
    <xf numFmtId="0" fontId="21" fillId="18" borderId="17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9" xfId="0" applyFont="1" applyFill="1" applyBorder="1" applyAlignment="1">
      <alignment horizontal="center"/>
    </xf>
    <xf numFmtId="0" fontId="11" fillId="2" borderId="74" xfId="0" applyFont="1" applyFill="1" applyBorder="1"/>
    <xf numFmtId="0" fontId="11" fillId="2" borderId="27" xfId="0" applyFont="1" applyFill="1" applyBorder="1"/>
    <xf numFmtId="0" fontId="21" fillId="2" borderId="27" xfId="0" applyFont="1" applyFill="1" applyBorder="1"/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1" fillId="2" borderId="1" xfId="0" applyFont="1" applyFill="1" applyBorder="1"/>
    <xf numFmtId="0" fontId="21" fillId="2" borderId="3" xfId="0" applyFont="1" applyFill="1" applyBorder="1"/>
    <xf numFmtId="0" fontId="28" fillId="0" borderId="33" xfId="0" applyFont="1" applyBorder="1"/>
    <xf numFmtId="0" fontId="28" fillId="0" borderId="34" xfId="0" applyFont="1" applyBorder="1"/>
    <xf numFmtId="0" fontId="28" fillId="0" borderId="39" xfId="0" applyFont="1" applyBorder="1"/>
    <xf numFmtId="0" fontId="28" fillId="0" borderId="60" xfId="0" applyFont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28" fillId="25" borderId="17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/>
    </xf>
    <xf numFmtId="0" fontId="21" fillId="2" borderId="39" xfId="0" applyFont="1" applyFill="1" applyBorder="1"/>
    <xf numFmtId="0" fontId="21" fillId="0" borderId="69" xfId="0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0" fillId="2" borderId="14" xfId="2" applyFont="1" applyFill="1" applyBorder="1"/>
    <xf numFmtId="0" fontId="20" fillId="2" borderId="16" xfId="4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19" fillId="13" borderId="56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0" fontId="19" fillId="13" borderId="7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26" borderId="50" xfId="0" applyFont="1" applyFill="1" applyBorder="1" applyAlignment="1">
      <alignment horizontal="center"/>
    </xf>
    <xf numFmtId="0" fontId="20" fillId="8" borderId="15" xfId="4" applyFont="1" applyFill="1" applyBorder="1" applyAlignment="1">
      <alignment horizontal="center"/>
    </xf>
    <xf numFmtId="0" fontId="20" fillId="8" borderId="26" xfId="4" applyFont="1" applyFill="1" applyBorder="1" applyAlignment="1">
      <alignment horizontal="center"/>
    </xf>
    <xf numFmtId="0" fontId="20" fillId="8" borderId="25" xfId="4" applyFont="1" applyFill="1" applyBorder="1" applyAlignment="1">
      <alignment horizontal="center"/>
    </xf>
    <xf numFmtId="0" fontId="20" fillId="8" borderId="14" xfId="4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20" fillId="5" borderId="2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28" fillId="20" borderId="17" xfId="0" applyFont="1" applyFill="1" applyBorder="1" applyAlignment="1">
      <alignment horizontal="center"/>
    </xf>
    <xf numFmtId="0" fontId="23" fillId="20" borderId="14" xfId="0" applyFont="1" applyFill="1" applyBorder="1" applyAlignment="1">
      <alignment horizontal="center"/>
    </xf>
    <xf numFmtId="0" fontId="23" fillId="20" borderId="26" xfId="0" applyFont="1" applyFill="1" applyBorder="1" applyAlignment="1">
      <alignment horizontal="center"/>
    </xf>
    <xf numFmtId="0" fontId="23" fillId="20" borderId="15" xfId="0" applyFont="1" applyFill="1" applyBorder="1" applyAlignment="1">
      <alignment horizontal="center"/>
    </xf>
    <xf numFmtId="0" fontId="23" fillId="20" borderId="37" xfId="0" applyFont="1" applyFill="1" applyBorder="1" applyAlignment="1">
      <alignment horizontal="center"/>
    </xf>
    <xf numFmtId="0" fontId="23" fillId="20" borderId="50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23" fillId="20" borderId="41" xfId="0" applyFont="1" applyFill="1" applyBorder="1" applyAlignment="1">
      <alignment horizontal="center"/>
    </xf>
    <xf numFmtId="0" fontId="14" fillId="20" borderId="41" xfId="0" applyFont="1" applyFill="1" applyBorder="1" applyAlignment="1">
      <alignment horizontal="center"/>
    </xf>
    <xf numFmtId="0" fontId="14" fillId="20" borderId="12" xfId="0" applyFont="1" applyFill="1" applyBorder="1" applyAlignment="1">
      <alignment horizontal="center"/>
    </xf>
    <xf numFmtId="0" fontId="23" fillId="23" borderId="36" xfId="0" applyFont="1" applyFill="1" applyBorder="1" applyAlignment="1">
      <alignment horizontal="center"/>
    </xf>
    <xf numFmtId="0" fontId="23" fillId="23" borderId="37" xfId="0" applyFont="1" applyFill="1" applyBorder="1" applyAlignment="1">
      <alignment horizontal="center"/>
    </xf>
    <xf numFmtId="0" fontId="23" fillId="23" borderId="50" xfId="0" applyFont="1" applyFill="1" applyBorder="1" applyAlignment="1">
      <alignment horizontal="center"/>
    </xf>
    <xf numFmtId="0" fontId="23" fillId="23" borderId="41" xfId="0" applyFont="1" applyFill="1" applyBorder="1" applyAlignment="1">
      <alignment horizontal="center"/>
    </xf>
    <xf numFmtId="0" fontId="14" fillId="23" borderId="12" xfId="0" applyFont="1" applyFill="1" applyBorder="1" applyAlignment="1">
      <alignment horizontal="center"/>
    </xf>
    <xf numFmtId="0" fontId="14" fillId="23" borderId="41" xfId="0" applyFont="1" applyFill="1" applyBorder="1" applyAlignment="1">
      <alignment horizontal="center"/>
    </xf>
    <xf numFmtId="0" fontId="28" fillId="27" borderId="17" xfId="0" applyFont="1" applyFill="1" applyBorder="1" applyAlignment="1">
      <alignment horizontal="center"/>
    </xf>
    <xf numFmtId="0" fontId="23" fillId="27" borderId="14" xfId="0" applyFont="1" applyFill="1" applyBorder="1" applyAlignment="1">
      <alignment horizontal="center"/>
    </xf>
    <xf numFmtId="0" fontId="23" fillId="27" borderId="26" xfId="0" applyFont="1" applyFill="1" applyBorder="1" applyAlignment="1">
      <alignment horizontal="center"/>
    </xf>
    <xf numFmtId="0" fontId="23" fillId="27" borderId="15" xfId="0" applyFont="1" applyFill="1" applyBorder="1" applyAlignment="1">
      <alignment horizontal="center"/>
    </xf>
    <xf numFmtId="0" fontId="23" fillId="27" borderId="37" xfId="0" applyFont="1" applyFill="1" applyBorder="1" applyAlignment="1">
      <alignment horizontal="center"/>
    </xf>
    <xf numFmtId="0" fontId="23" fillId="27" borderId="50" xfId="0" applyFont="1" applyFill="1" applyBorder="1" applyAlignment="1">
      <alignment horizontal="center"/>
    </xf>
    <xf numFmtId="0" fontId="23" fillId="27" borderId="25" xfId="0" applyFont="1" applyFill="1" applyBorder="1" applyAlignment="1">
      <alignment horizontal="center"/>
    </xf>
    <xf numFmtId="0" fontId="23" fillId="27" borderId="41" xfId="0" applyFont="1" applyFill="1" applyBorder="1" applyAlignment="1">
      <alignment horizontal="center"/>
    </xf>
    <xf numFmtId="0" fontId="14" fillId="27" borderId="41" xfId="0" applyFont="1" applyFill="1" applyBorder="1" applyAlignment="1">
      <alignment horizontal="center"/>
    </xf>
    <xf numFmtId="0" fontId="14" fillId="27" borderId="12" xfId="0" applyFont="1" applyFill="1" applyBorder="1" applyAlignment="1">
      <alignment horizontal="center"/>
    </xf>
    <xf numFmtId="0" fontId="20" fillId="4" borderId="14" xfId="4" applyFont="1" applyFill="1" applyBorder="1" applyAlignment="1">
      <alignment horizontal="center"/>
    </xf>
    <xf numFmtId="2" fontId="14" fillId="24" borderId="13" xfId="0" applyNumberFormat="1" applyFont="1" applyFill="1" applyBorder="1" applyAlignment="1">
      <alignment horizontal="center"/>
    </xf>
    <xf numFmtId="0" fontId="21" fillId="24" borderId="17" xfId="0" applyFont="1" applyFill="1" applyBorder="1" applyAlignment="1">
      <alignment horizontal="center"/>
    </xf>
    <xf numFmtId="2" fontId="14" fillId="24" borderId="17" xfId="0" applyNumberFormat="1" applyFont="1" applyFill="1" applyBorder="1" applyAlignment="1">
      <alignment horizontal="center"/>
    </xf>
    <xf numFmtId="0" fontId="11" fillId="24" borderId="14" xfId="0" applyFont="1" applyFill="1" applyBorder="1"/>
    <xf numFmtId="0" fontId="11" fillId="24" borderId="15" xfId="0" applyFont="1" applyFill="1" applyBorder="1"/>
    <xf numFmtId="0" fontId="11" fillId="24" borderId="25" xfId="0" applyFont="1" applyFill="1" applyBorder="1" applyAlignment="1">
      <alignment horizontal="center"/>
    </xf>
    <xf numFmtId="0" fontId="11" fillId="24" borderId="17" xfId="0" applyFont="1" applyFill="1" applyBorder="1" applyAlignment="1">
      <alignment horizontal="center"/>
    </xf>
    <xf numFmtId="0" fontId="11" fillId="24" borderId="14" xfId="0" applyFont="1" applyFill="1" applyBorder="1" applyAlignment="1">
      <alignment horizontal="center"/>
    </xf>
    <xf numFmtId="0" fontId="11" fillId="24" borderId="26" xfId="0" applyFont="1" applyFill="1" applyBorder="1" applyAlignment="1">
      <alignment horizontal="center"/>
    </xf>
    <xf numFmtId="0" fontId="11" fillId="24" borderId="15" xfId="0" applyFont="1" applyFill="1" applyBorder="1" applyAlignment="1">
      <alignment horizontal="center"/>
    </xf>
    <xf numFmtId="0" fontId="8" fillId="24" borderId="15" xfId="4" applyFont="1" applyFill="1" applyBorder="1" applyAlignment="1">
      <alignment horizontal="center"/>
    </xf>
    <xf numFmtId="0" fontId="11" fillId="24" borderId="16" xfId="0" applyFont="1" applyFill="1" applyBorder="1" applyAlignment="1">
      <alignment horizontal="center"/>
    </xf>
    <xf numFmtId="0" fontId="21" fillId="24" borderId="9" xfId="0" applyFont="1" applyFill="1" applyBorder="1" applyAlignment="1">
      <alignment horizontal="center"/>
    </xf>
    <xf numFmtId="0" fontId="21" fillId="24" borderId="26" xfId="0" applyFont="1" applyFill="1" applyBorder="1" applyAlignment="1">
      <alignment horizontal="center"/>
    </xf>
    <xf numFmtId="0" fontId="21" fillId="24" borderId="15" xfId="0" applyFont="1" applyFill="1" applyBorder="1" applyAlignment="1">
      <alignment horizontal="center"/>
    </xf>
    <xf numFmtId="0" fontId="8" fillId="2" borderId="38" xfId="4" applyFont="1" applyFill="1" applyBorder="1" applyAlignment="1">
      <alignment horizontal="center"/>
    </xf>
    <xf numFmtId="2" fontId="21" fillId="24" borderId="13" xfId="0" applyNumberFormat="1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/>
    </xf>
    <xf numFmtId="0" fontId="21" fillId="24" borderId="24" xfId="0" applyFont="1" applyFill="1" applyBorder="1" applyAlignment="1">
      <alignment horizontal="center"/>
    </xf>
    <xf numFmtId="2" fontId="14" fillId="24" borderId="10" xfId="0" applyNumberFormat="1" applyFont="1" applyFill="1" applyBorder="1" applyAlignment="1">
      <alignment horizontal="center"/>
    </xf>
    <xf numFmtId="2" fontId="14" fillId="24" borderId="9" xfId="0" applyNumberFormat="1" applyFont="1" applyFill="1" applyBorder="1" applyAlignment="1">
      <alignment horizontal="center"/>
    </xf>
    <xf numFmtId="0" fontId="8" fillId="24" borderId="16" xfId="4" applyFont="1" applyFill="1" applyBorder="1" applyAlignment="1">
      <alignment horizontal="center"/>
    </xf>
    <xf numFmtId="0" fontId="8" fillId="24" borderId="26" xfId="4" applyFont="1" applyFill="1" applyBorder="1" applyAlignment="1">
      <alignment horizontal="center"/>
    </xf>
    <xf numFmtId="0" fontId="13" fillId="22" borderId="0" xfId="0" applyFont="1" applyFill="1" applyAlignment="1">
      <alignment horizontal="center"/>
    </xf>
    <xf numFmtId="0" fontId="11" fillId="7" borderId="0" xfId="0" applyFont="1" applyFill="1"/>
    <xf numFmtId="0" fontId="11" fillId="23" borderId="38" xfId="0" applyFont="1" applyFill="1" applyBorder="1"/>
    <xf numFmtId="0" fontId="11" fillId="23" borderId="38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/>
    </xf>
    <xf numFmtId="0" fontId="21" fillId="2" borderId="7" xfId="0" applyFont="1" applyFill="1" applyBorder="1"/>
    <xf numFmtId="0" fontId="3" fillId="13" borderId="20" xfId="0" applyFont="1" applyFill="1" applyBorder="1" applyAlignment="1">
      <alignment horizontal="center" wrapText="1"/>
    </xf>
    <xf numFmtId="0" fontId="3" fillId="22" borderId="66" xfId="0" applyFont="1" applyFill="1" applyBorder="1" applyAlignment="1">
      <alignment horizontal="center" wrapText="1"/>
    </xf>
    <xf numFmtId="2" fontId="15" fillId="24" borderId="10" xfId="0" applyNumberFormat="1" applyFont="1" applyFill="1" applyBorder="1" applyAlignment="1">
      <alignment horizontal="center"/>
    </xf>
    <xf numFmtId="2" fontId="15" fillId="24" borderId="9" xfId="0" applyNumberFormat="1" applyFont="1" applyFill="1" applyBorder="1" applyAlignment="1">
      <alignment horizontal="center"/>
    </xf>
    <xf numFmtId="2" fontId="15" fillId="2" borderId="78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left"/>
    </xf>
    <xf numFmtId="0" fontId="3" fillId="7" borderId="64" xfId="0" applyFont="1" applyFill="1" applyBorder="1" applyAlignment="1">
      <alignment horizontal="center" wrapText="1"/>
    </xf>
    <xf numFmtId="0" fontId="3" fillId="13" borderId="64" xfId="0" applyFont="1" applyFill="1" applyBorder="1" applyAlignment="1">
      <alignment horizontal="center" wrapText="1"/>
    </xf>
    <xf numFmtId="0" fontId="3" fillId="7" borderId="73" xfId="0" applyFont="1" applyFill="1" applyBorder="1" applyAlignment="1">
      <alignment horizontal="center" wrapText="1"/>
    </xf>
    <xf numFmtId="0" fontId="21" fillId="7" borderId="11" xfId="0" applyFont="1" applyFill="1" applyBorder="1"/>
    <xf numFmtId="0" fontId="21" fillId="7" borderId="37" xfId="0" applyFont="1" applyFill="1" applyBorder="1" applyAlignment="1">
      <alignment horizontal="center"/>
    </xf>
    <xf numFmtId="0" fontId="21" fillId="7" borderId="74" xfId="0" applyFont="1" applyFill="1" applyBorder="1" applyAlignment="1">
      <alignment horizontal="center"/>
    </xf>
    <xf numFmtId="0" fontId="21" fillId="7" borderId="36" xfId="0" applyFont="1" applyFill="1" applyBorder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11" fillId="26" borderId="36" xfId="0" applyFont="1" applyFill="1" applyBorder="1" applyAlignment="1">
      <alignment horizontal="center"/>
    </xf>
    <xf numFmtId="0" fontId="8" fillId="13" borderId="26" xfId="4" applyFont="1" applyFill="1" applyBorder="1" applyAlignment="1">
      <alignment horizontal="center"/>
    </xf>
    <xf numFmtId="0" fontId="8" fillId="13" borderId="14" xfId="4" applyFont="1" applyFill="1" applyBorder="1" applyAlignment="1">
      <alignment horizontal="center"/>
    </xf>
    <xf numFmtId="0" fontId="12" fillId="23" borderId="0" xfId="0" applyFont="1" applyFill="1" applyAlignment="1">
      <alignment horizontal="left"/>
    </xf>
    <xf numFmtId="0" fontId="21" fillId="11" borderId="17" xfId="0" applyFont="1" applyFill="1" applyBorder="1" applyAlignment="1">
      <alignment horizontal="center"/>
    </xf>
    <xf numFmtId="0" fontId="11" fillId="3" borderId="36" xfId="0" applyFont="1" applyFill="1" applyBorder="1"/>
    <xf numFmtId="0" fontId="11" fillId="23" borderId="75" xfId="0" applyFont="1" applyFill="1" applyBorder="1" applyAlignment="1">
      <alignment horizontal="center"/>
    </xf>
    <xf numFmtId="0" fontId="24" fillId="22" borderId="0" xfId="0" applyFont="1" applyFill="1" applyAlignment="1">
      <alignment horizontal="left"/>
    </xf>
    <xf numFmtId="0" fontId="11" fillId="16" borderId="24" xfId="0" applyFont="1" applyFill="1" applyBorder="1" applyAlignment="1">
      <alignment horizontal="center"/>
    </xf>
    <xf numFmtId="0" fontId="21" fillId="5" borderId="63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/>
    </xf>
    <xf numFmtId="0" fontId="21" fillId="26" borderId="6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21" fillId="3" borderId="63" xfId="0" applyFont="1" applyFill="1" applyBorder="1" applyAlignment="1">
      <alignment horizontal="center"/>
    </xf>
    <xf numFmtId="0" fontId="11" fillId="13" borderId="63" xfId="0" applyFont="1" applyFill="1" applyBorder="1" applyAlignment="1">
      <alignment horizontal="center"/>
    </xf>
    <xf numFmtId="0" fontId="21" fillId="11" borderId="63" xfId="0" applyFont="1" applyFill="1" applyBorder="1" applyAlignment="1">
      <alignment horizontal="center"/>
    </xf>
    <xf numFmtId="0" fontId="21" fillId="8" borderId="63" xfId="0" applyFont="1" applyFill="1" applyBorder="1" applyAlignment="1">
      <alignment horizontal="center"/>
    </xf>
    <xf numFmtId="0" fontId="11" fillId="23" borderId="70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20" fillId="13" borderId="63" xfId="4" applyFont="1" applyFill="1" applyBorder="1" applyAlignment="1">
      <alignment horizontal="center"/>
    </xf>
    <xf numFmtId="0" fontId="21" fillId="18" borderId="47" xfId="0" applyFont="1" applyFill="1" applyBorder="1" applyAlignment="1">
      <alignment horizontal="center"/>
    </xf>
    <xf numFmtId="0" fontId="21" fillId="18" borderId="63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8" fillId="4" borderId="37" xfId="4" applyFont="1" applyFill="1" applyBorder="1" applyAlignment="1">
      <alignment horizontal="center"/>
    </xf>
    <xf numFmtId="0" fontId="20" fillId="2" borderId="17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20" fillId="2" borderId="7" xfId="4" applyFont="1" applyFill="1" applyBorder="1" applyAlignment="1">
      <alignment horizontal="center"/>
    </xf>
    <xf numFmtId="0" fontId="21" fillId="24" borderId="7" xfId="0" applyFont="1" applyFill="1" applyBorder="1" applyAlignment="1">
      <alignment horizontal="center" wrapText="1"/>
    </xf>
    <xf numFmtId="0" fontId="21" fillId="15" borderId="26" xfId="0" applyFont="1" applyFill="1" applyBorder="1"/>
    <xf numFmtId="0" fontId="21" fillId="15" borderId="15" xfId="0" applyFont="1" applyFill="1" applyBorder="1"/>
    <xf numFmtId="0" fontId="21" fillId="15" borderId="25" xfId="0" applyFont="1" applyFill="1" applyBorder="1" applyAlignment="1">
      <alignment horizontal="center"/>
    </xf>
    <xf numFmtId="0" fontId="21" fillId="15" borderId="14" xfId="0" applyFont="1" applyFill="1" applyBorder="1" applyAlignment="1">
      <alignment horizontal="center"/>
    </xf>
    <xf numFmtId="0" fontId="21" fillId="15" borderId="16" xfId="0" applyFont="1" applyFill="1" applyBorder="1" applyAlignment="1">
      <alignment horizontal="center"/>
    </xf>
    <xf numFmtId="0" fontId="21" fillId="15" borderId="26" xfId="0" applyFont="1" applyFill="1" applyBorder="1" applyAlignment="1">
      <alignment horizontal="center"/>
    </xf>
    <xf numFmtId="0" fontId="21" fillId="7" borderId="26" xfId="0" applyFont="1" applyFill="1" applyBorder="1"/>
    <xf numFmtId="0" fontId="11" fillId="7" borderId="26" xfId="0" applyFont="1" applyFill="1" applyBorder="1"/>
    <xf numFmtId="0" fontId="11" fillId="10" borderId="26" xfId="0" applyFont="1" applyFill="1" applyBorder="1"/>
    <xf numFmtId="0" fontId="21" fillId="10" borderId="26" xfId="0" applyFont="1" applyFill="1" applyBorder="1"/>
    <xf numFmtId="0" fontId="11" fillId="4" borderId="26" xfId="0" applyFont="1" applyFill="1" applyBorder="1"/>
    <xf numFmtId="0" fontId="11" fillId="26" borderId="36" xfId="0" applyFont="1" applyFill="1" applyBorder="1"/>
    <xf numFmtId="0" fontId="11" fillId="26" borderId="26" xfId="0" applyFont="1" applyFill="1" applyBorder="1"/>
    <xf numFmtId="0" fontId="21" fillId="26" borderId="26" xfId="0" applyFont="1" applyFill="1" applyBorder="1"/>
    <xf numFmtId="0" fontId="11" fillId="4" borderId="57" xfId="0" applyFont="1" applyFill="1" applyBorder="1"/>
    <xf numFmtId="0" fontId="11" fillId="13" borderId="40" xfId="0" applyFont="1" applyFill="1" applyBorder="1"/>
    <xf numFmtId="0" fontId="11" fillId="13" borderId="26" xfId="0" applyFont="1" applyFill="1" applyBorder="1"/>
    <xf numFmtId="0" fontId="11" fillId="13" borderId="31" xfId="0" applyFont="1" applyFill="1" applyBorder="1"/>
    <xf numFmtId="0" fontId="11" fillId="4" borderId="40" xfId="0" applyFont="1" applyFill="1" applyBorder="1"/>
    <xf numFmtId="0" fontId="11" fillId="8" borderId="26" xfId="0" applyFont="1" applyFill="1" applyBorder="1"/>
    <xf numFmtId="0" fontId="21" fillId="8" borderId="26" xfId="0" applyFont="1" applyFill="1" applyBorder="1"/>
    <xf numFmtId="0" fontId="11" fillId="16" borderId="26" xfId="0" applyFont="1" applyFill="1" applyBorder="1"/>
    <xf numFmtId="0" fontId="11" fillId="23" borderId="70" xfId="0" applyFont="1" applyFill="1" applyBorder="1"/>
    <xf numFmtId="0" fontId="11" fillId="13" borderId="36" xfId="0" applyFont="1" applyFill="1" applyBorder="1"/>
    <xf numFmtId="0" fontId="11" fillId="13" borderId="21" xfId="0" applyFont="1" applyFill="1" applyBorder="1"/>
    <xf numFmtId="0" fontId="21" fillId="0" borderId="16" xfId="0" applyFont="1" applyBorder="1" applyAlignment="1">
      <alignment horizontal="center"/>
    </xf>
    <xf numFmtId="0" fontId="21" fillId="2" borderId="16" xfId="0" applyFont="1" applyFill="1" applyBorder="1"/>
    <xf numFmtId="0" fontId="21" fillId="2" borderId="69" xfId="0" applyFont="1" applyFill="1" applyBorder="1" applyAlignment="1">
      <alignment horizontal="center" wrapText="1"/>
    </xf>
    <xf numFmtId="14" fontId="21" fillId="2" borderId="34" xfId="0" applyNumberFormat="1" applyFont="1" applyFill="1" applyBorder="1" applyAlignment="1">
      <alignment horizontal="center" wrapText="1"/>
    </xf>
    <xf numFmtId="0" fontId="21" fillId="2" borderId="34" xfId="0" applyFont="1" applyFill="1" applyBorder="1" applyAlignment="1">
      <alignment horizontal="center" wrapText="1"/>
    </xf>
    <xf numFmtId="0" fontId="21" fillId="2" borderId="39" xfId="0" applyFont="1" applyFill="1" applyBorder="1" applyAlignment="1">
      <alignment horizontal="center" wrapText="1"/>
    </xf>
    <xf numFmtId="0" fontId="21" fillId="2" borderId="8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 wrapText="1"/>
    </xf>
    <xf numFmtId="0" fontId="20" fillId="2" borderId="6" xfId="2" applyFont="1" applyFill="1" applyBorder="1"/>
    <xf numFmtId="0" fontId="20" fillId="2" borderId="7" xfId="2" applyFont="1" applyFill="1" applyBorder="1" applyAlignment="1">
      <alignment horizontal="left"/>
    </xf>
    <xf numFmtId="2" fontId="14" fillId="24" borderId="78" xfId="0" applyNumberFormat="1" applyFont="1" applyFill="1" applyBorder="1" applyAlignment="1">
      <alignment horizontal="center"/>
    </xf>
    <xf numFmtId="0" fontId="11" fillId="24" borderId="56" xfId="0" applyFont="1" applyFill="1" applyBorder="1"/>
    <xf numFmtId="0" fontId="11" fillId="24" borderId="11" xfId="0" applyFont="1" applyFill="1" applyBorder="1"/>
    <xf numFmtId="0" fontId="11" fillId="24" borderId="11" xfId="0" applyFont="1" applyFill="1" applyBorder="1" applyAlignment="1">
      <alignment horizontal="center"/>
    </xf>
    <xf numFmtId="0" fontId="11" fillId="24" borderId="74" xfId="0" applyFont="1" applyFill="1" applyBorder="1" applyAlignment="1">
      <alignment horizontal="center"/>
    </xf>
    <xf numFmtId="0" fontId="21" fillId="24" borderId="25" xfId="0" applyFont="1" applyFill="1" applyBorder="1" applyAlignment="1">
      <alignment horizontal="center"/>
    </xf>
    <xf numFmtId="0" fontId="27" fillId="22" borderId="0" xfId="0" applyFont="1" applyFill="1"/>
    <xf numFmtId="0" fontId="21" fillId="5" borderId="41" xfId="0" applyFont="1" applyFill="1" applyBorder="1" applyAlignment="1">
      <alignment horizontal="center"/>
    </xf>
    <xf numFmtId="0" fontId="11" fillId="23" borderId="54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6" xfId="0" applyFont="1" applyFill="1" applyBorder="1" applyAlignment="1">
      <alignment horizontal="center"/>
    </xf>
    <xf numFmtId="0" fontId="21" fillId="7" borderId="22" xfId="0" applyFont="1" applyFill="1" applyBorder="1" applyAlignment="1">
      <alignment horizontal="center" wrapText="1"/>
    </xf>
    <xf numFmtId="0" fontId="21" fillId="7" borderId="61" xfId="0" applyFont="1" applyFill="1" applyBorder="1" applyAlignment="1">
      <alignment horizontal="center" wrapText="1"/>
    </xf>
    <xf numFmtId="0" fontId="20" fillId="5" borderId="24" xfId="4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8" fillId="5" borderId="24" xfId="4" applyFont="1" applyFill="1" applyBorder="1" applyAlignment="1">
      <alignment horizontal="center"/>
    </xf>
    <xf numFmtId="0" fontId="11" fillId="15" borderId="24" xfId="0" applyFont="1" applyFill="1" applyBorder="1" applyAlignment="1">
      <alignment horizontal="center"/>
    </xf>
    <xf numFmtId="0" fontId="8" fillId="26" borderId="24" xfId="4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0" fontId="20" fillId="6" borderId="24" xfId="4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4" borderId="26" xfId="0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11" fillId="7" borderId="22" xfId="0" applyFont="1" applyFill="1" applyBorder="1"/>
    <xf numFmtId="0" fontId="11" fillId="7" borderId="1" xfId="0" applyFont="1" applyFill="1" applyBorder="1"/>
    <xf numFmtId="0" fontId="21" fillId="8" borderId="59" xfId="0" applyFont="1" applyFill="1" applyBorder="1" applyAlignment="1">
      <alignment horizontal="center"/>
    </xf>
    <xf numFmtId="0" fontId="21" fillId="10" borderId="57" xfId="0" applyFont="1" applyFill="1" applyBorder="1" applyAlignment="1">
      <alignment horizontal="center"/>
    </xf>
    <xf numFmtId="1" fontId="21" fillId="10" borderId="52" xfId="0" applyNumberFormat="1" applyFont="1" applyFill="1" applyBorder="1" applyAlignment="1">
      <alignment horizontal="right"/>
    </xf>
    <xf numFmtId="0" fontId="21" fillId="2" borderId="5" xfId="0" applyFont="1" applyFill="1" applyBorder="1"/>
    <xf numFmtId="0" fontId="11" fillId="7" borderId="62" xfId="0" applyFont="1" applyFill="1" applyBorder="1"/>
    <xf numFmtId="0" fontId="11" fillId="7" borderId="45" xfId="0" applyFont="1" applyFill="1" applyBorder="1"/>
    <xf numFmtId="0" fontId="11" fillId="7" borderId="20" xfId="0" applyFont="1" applyFill="1" applyBorder="1"/>
    <xf numFmtId="0" fontId="11" fillId="7" borderId="20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14" xfId="0" applyFont="1" applyFill="1" applyBorder="1"/>
    <xf numFmtId="0" fontId="21" fillId="11" borderId="14" xfId="0" applyFont="1" applyFill="1" applyBorder="1"/>
    <xf numFmtId="0" fontId="21" fillId="7" borderId="68" xfId="0" applyFont="1" applyFill="1" applyBorder="1" applyAlignment="1">
      <alignment horizontal="center" vertical="center"/>
    </xf>
    <xf numFmtId="0" fontId="14" fillId="0" borderId="0" xfId="0" applyFont="1"/>
    <xf numFmtId="0" fontId="14" fillId="29" borderId="17" xfId="0" applyFont="1" applyFill="1" applyBorder="1" applyAlignment="1">
      <alignment horizontal="center"/>
    </xf>
    <xf numFmtId="0" fontId="14" fillId="28" borderId="17" xfId="0" applyFont="1" applyFill="1" applyBorder="1" applyAlignment="1">
      <alignment horizontal="center"/>
    </xf>
    <xf numFmtId="0" fontId="21" fillId="3" borderId="47" xfId="0" applyFont="1" applyFill="1" applyBorder="1" applyAlignment="1">
      <alignment horizontal="center"/>
    </xf>
    <xf numFmtId="0" fontId="11" fillId="24" borderId="1" xfId="0" applyFont="1" applyFill="1" applyBorder="1"/>
    <xf numFmtId="0" fontId="11" fillId="24" borderId="2" xfId="0" applyFont="1" applyFill="1" applyBorder="1"/>
    <xf numFmtId="0" fontId="11" fillId="24" borderId="23" xfId="0" applyFont="1" applyFill="1" applyBorder="1" applyAlignment="1">
      <alignment horizontal="center"/>
    </xf>
    <xf numFmtId="0" fontId="11" fillId="24" borderId="13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0" fontId="11" fillId="24" borderId="40" xfId="0" applyFont="1" applyFill="1" applyBorder="1" applyAlignment="1">
      <alignment horizontal="center"/>
    </xf>
    <xf numFmtId="0" fontId="11" fillId="24" borderId="2" xfId="0" applyFont="1" applyFill="1" applyBorder="1" applyAlignment="1">
      <alignment horizontal="center"/>
    </xf>
    <xf numFmtId="0" fontId="8" fillId="24" borderId="2" xfId="4" applyFont="1" applyFill="1" applyBorder="1" applyAlignment="1">
      <alignment horizontal="center"/>
    </xf>
    <xf numFmtId="0" fontId="21" fillId="24" borderId="1" xfId="0" applyFont="1" applyFill="1" applyBorder="1" applyAlignment="1">
      <alignment horizontal="center"/>
    </xf>
    <xf numFmtId="0" fontId="21" fillId="24" borderId="40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4" borderId="56" xfId="0" applyFont="1" applyFill="1" applyBorder="1" applyAlignment="1">
      <alignment horizontal="center"/>
    </xf>
    <xf numFmtId="0" fontId="21" fillId="24" borderId="41" xfId="0" applyFont="1" applyFill="1" applyBorder="1" applyAlignment="1">
      <alignment horizontal="center"/>
    </xf>
    <xf numFmtId="0" fontId="11" fillId="24" borderId="10" xfId="0" applyFont="1" applyFill="1" applyBorder="1" applyAlignment="1">
      <alignment horizontal="center"/>
    </xf>
    <xf numFmtId="0" fontId="8" fillId="24" borderId="74" xfId="4" applyFont="1" applyFill="1" applyBorder="1" applyAlignment="1">
      <alignment horizontal="center"/>
    </xf>
    <xf numFmtId="0" fontId="8" fillId="24" borderId="11" xfId="4" applyFont="1" applyFill="1" applyBorder="1" applyAlignment="1">
      <alignment horizontal="center"/>
    </xf>
    <xf numFmtId="0" fontId="2" fillId="2" borderId="45" xfId="0" applyFont="1" applyFill="1" applyBorder="1"/>
    <xf numFmtId="0" fontId="2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wrapText="1"/>
    </xf>
    <xf numFmtId="0" fontId="8" fillId="24" borderId="3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0" fontId="20" fillId="2" borderId="30" xfId="4" applyFont="1" applyFill="1" applyBorder="1" applyAlignment="1">
      <alignment horizontal="center"/>
    </xf>
    <xf numFmtId="0" fontId="8" fillId="24" borderId="40" xfId="4" applyFont="1" applyFill="1" applyBorder="1" applyAlignment="1">
      <alignment horizontal="center"/>
    </xf>
    <xf numFmtId="0" fontId="8" fillId="24" borderId="13" xfId="4" applyFont="1" applyFill="1" applyBorder="1" applyAlignment="1">
      <alignment horizontal="center"/>
    </xf>
    <xf numFmtId="0" fontId="21" fillId="3" borderId="60" xfId="0" applyFont="1" applyFill="1" applyBorder="1" applyAlignment="1">
      <alignment horizontal="center" vertical="center"/>
    </xf>
    <xf numFmtId="49" fontId="17" fillId="30" borderId="22" xfId="1" applyNumberFormat="1" applyFont="1" applyFill="1" applyBorder="1"/>
    <xf numFmtId="49" fontId="17" fillId="30" borderId="23" xfId="1" applyNumberFormat="1" applyFont="1" applyFill="1" applyBorder="1"/>
    <xf numFmtId="0" fontId="11" fillId="30" borderId="1" xfId="0" applyFont="1" applyFill="1" applyBorder="1" applyAlignment="1">
      <alignment horizontal="center" vertical="center"/>
    </xf>
    <xf numFmtId="0" fontId="11" fillId="30" borderId="2" xfId="0" applyFont="1" applyFill="1" applyBorder="1" applyAlignment="1">
      <alignment horizontal="center" vertical="center"/>
    </xf>
    <xf numFmtId="0" fontId="11" fillId="30" borderId="23" xfId="0" applyFont="1" applyFill="1" applyBorder="1" applyAlignment="1">
      <alignment horizontal="center" vertical="center"/>
    </xf>
    <xf numFmtId="0" fontId="21" fillId="30" borderId="1" xfId="0" applyFont="1" applyFill="1" applyBorder="1" applyAlignment="1">
      <alignment horizontal="center" vertical="center"/>
    </xf>
    <xf numFmtId="0" fontId="21" fillId="30" borderId="2" xfId="0" applyFont="1" applyFill="1" applyBorder="1" applyAlignment="1">
      <alignment horizontal="center" vertical="center"/>
    </xf>
    <xf numFmtId="0" fontId="21" fillId="30" borderId="47" xfId="0" applyFont="1" applyFill="1" applyBorder="1" applyAlignment="1">
      <alignment horizontal="center" vertical="center"/>
    </xf>
    <xf numFmtId="0" fontId="21" fillId="30" borderId="13" xfId="0" applyFont="1" applyFill="1" applyBorder="1" applyAlignment="1">
      <alignment horizontal="center" vertical="center"/>
    </xf>
    <xf numFmtId="49" fontId="8" fillId="30" borderId="13" xfId="1" applyNumberFormat="1" applyFont="1" applyFill="1" applyBorder="1"/>
    <xf numFmtId="49" fontId="17" fillId="30" borderId="24" xfId="2" applyNumberFormat="1" applyFont="1" applyFill="1" applyBorder="1" applyAlignment="1">
      <alignment horizontal="left"/>
    </xf>
    <xf numFmtId="49" fontId="17" fillId="30" borderId="25" xfId="2" applyNumberFormat="1" applyFont="1" applyFill="1" applyBorder="1" applyAlignment="1">
      <alignment horizontal="left"/>
    </xf>
    <xf numFmtId="0" fontId="11" fillId="30" borderId="14" xfId="0" applyFont="1" applyFill="1" applyBorder="1" applyAlignment="1">
      <alignment horizontal="center" vertical="center"/>
    </xf>
    <xf numFmtId="0" fontId="11" fillId="30" borderId="15" xfId="0" applyFont="1" applyFill="1" applyBorder="1" applyAlignment="1">
      <alignment horizontal="center" vertical="center"/>
    </xf>
    <xf numFmtId="0" fontId="11" fillId="30" borderId="25" xfId="0" applyFont="1" applyFill="1" applyBorder="1" applyAlignment="1">
      <alignment horizontal="center" vertical="center"/>
    </xf>
    <xf numFmtId="0" fontId="21" fillId="30" borderId="14" xfId="0" applyFont="1" applyFill="1" applyBorder="1" applyAlignment="1">
      <alignment horizontal="center" vertical="center"/>
    </xf>
    <xf numFmtId="0" fontId="21" fillId="30" borderId="15" xfId="0" applyFont="1" applyFill="1" applyBorder="1" applyAlignment="1">
      <alignment horizontal="center" vertical="center"/>
    </xf>
    <xf numFmtId="0" fontId="21" fillId="30" borderId="63" xfId="0" applyFont="1" applyFill="1" applyBorder="1" applyAlignment="1">
      <alignment horizontal="center" vertical="center"/>
    </xf>
    <xf numFmtId="49" fontId="8" fillId="30" borderId="17" xfId="2" applyNumberFormat="1" applyFont="1" applyFill="1" applyBorder="1" applyAlignment="1">
      <alignment horizontal="left"/>
    </xf>
    <xf numFmtId="0" fontId="17" fillId="30" borderId="26" xfId="1" applyFont="1" applyFill="1" applyBorder="1" applyAlignment="1">
      <alignment horizontal="left"/>
    </xf>
    <xf numFmtId="0" fontId="17" fillId="30" borderId="25" xfId="1" applyFont="1" applyFill="1" applyBorder="1" applyAlignment="1">
      <alignment horizontal="left"/>
    </xf>
    <xf numFmtId="0" fontId="8" fillId="30" borderId="17" xfId="1" applyFont="1" applyFill="1" applyBorder="1" applyAlignment="1">
      <alignment horizontal="left"/>
    </xf>
    <xf numFmtId="49" fontId="17" fillId="30" borderId="26" xfId="2" applyNumberFormat="1" applyFont="1" applyFill="1" applyBorder="1"/>
    <xf numFmtId="49" fontId="17" fillId="30" borderId="25" xfId="2" applyNumberFormat="1" applyFont="1" applyFill="1" applyBorder="1"/>
    <xf numFmtId="49" fontId="8" fillId="30" borderId="17" xfId="2" applyNumberFormat="1" applyFont="1" applyFill="1" applyBorder="1"/>
    <xf numFmtId="0" fontId="23" fillId="30" borderId="24" xfId="0" applyFont="1" applyFill="1" applyBorder="1"/>
    <xf numFmtId="0" fontId="23" fillId="30" borderId="25" xfId="0" applyFont="1" applyFill="1" applyBorder="1"/>
    <xf numFmtId="0" fontId="23" fillId="30" borderId="17" xfId="0" applyFont="1" applyFill="1" applyBorder="1"/>
    <xf numFmtId="0" fontId="21" fillId="30" borderId="29" xfId="0" applyFont="1" applyFill="1" applyBorder="1" applyAlignment="1">
      <alignment horizontal="center" vertical="center"/>
    </xf>
    <xf numFmtId="49" fontId="17" fillId="30" borderId="17" xfId="2" applyNumberFormat="1" applyFont="1" applyFill="1" applyBorder="1"/>
    <xf numFmtId="49" fontId="4" fillId="30" borderId="10" xfId="1" applyNumberFormat="1" applyFill="1" applyBorder="1"/>
    <xf numFmtId="0" fontId="10" fillId="30" borderId="23" xfId="1" applyFont="1" applyFill="1" applyBorder="1" applyAlignment="1">
      <alignment horizontal="center"/>
    </xf>
    <xf numFmtId="2" fontId="21" fillId="30" borderId="13" xfId="0" applyNumberFormat="1" applyFont="1" applyFill="1" applyBorder="1" applyAlignment="1">
      <alignment horizontal="center"/>
    </xf>
    <xf numFmtId="0" fontId="21" fillId="30" borderId="13" xfId="0" applyFont="1" applyFill="1" applyBorder="1" applyAlignment="1">
      <alignment horizontal="center"/>
    </xf>
    <xf numFmtId="0" fontId="11" fillId="8" borderId="31" xfId="0" applyFont="1" applyFill="1" applyBorder="1"/>
    <xf numFmtId="0" fontId="11" fillId="8" borderId="7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3" fillId="24" borderId="64" xfId="0" applyFont="1" applyFill="1" applyBorder="1" applyAlignment="1">
      <alignment horizontal="center" wrapText="1"/>
    </xf>
    <xf numFmtId="0" fontId="3" fillId="24" borderId="72" xfId="0" applyFont="1" applyFill="1" applyBorder="1" applyAlignment="1">
      <alignment horizontal="center" wrapText="1"/>
    </xf>
    <xf numFmtId="0" fontId="21" fillId="2" borderId="30" xfId="0" applyFont="1" applyFill="1" applyBorder="1" applyAlignment="1">
      <alignment horizontal="center" wrapText="1"/>
    </xf>
    <xf numFmtId="0" fontId="14" fillId="2" borderId="24" xfId="0" applyFont="1" applyFill="1" applyBorder="1"/>
    <xf numFmtId="0" fontId="14" fillId="2" borderId="24" xfId="0" applyFont="1" applyFill="1" applyBorder="1" applyAlignment="1">
      <alignment horizontal="left"/>
    </xf>
    <xf numFmtId="49" fontId="29" fillId="2" borderId="24" xfId="2" applyNumberFormat="1" applyFont="1" applyFill="1" applyBorder="1" applyAlignment="1">
      <alignment horizontal="left"/>
    </xf>
    <xf numFmtId="0" fontId="14" fillId="20" borderId="24" xfId="0" applyFont="1" applyFill="1" applyBorder="1"/>
    <xf numFmtId="0" fontId="14" fillId="8" borderId="24" xfId="0" applyFont="1" applyFill="1" applyBorder="1"/>
    <xf numFmtId="0" fontId="14" fillId="27" borderId="24" xfId="0" applyFont="1" applyFill="1" applyBorder="1"/>
    <xf numFmtId="0" fontId="14" fillId="7" borderId="24" xfId="0" applyFont="1" applyFill="1" applyBorder="1"/>
    <xf numFmtId="0" fontId="14" fillId="25" borderId="24" xfId="0" applyFont="1" applyFill="1" applyBorder="1"/>
    <xf numFmtId="49" fontId="29" fillId="2" borderId="24" xfId="2" applyNumberFormat="1" applyFont="1" applyFill="1" applyBorder="1"/>
    <xf numFmtId="0" fontId="29" fillId="2" borderId="24" xfId="1" applyFont="1" applyFill="1" applyBorder="1" applyAlignment="1">
      <alignment horizontal="left"/>
    </xf>
    <xf numFmtId="49" fontId="29" fillId="2" borderId="24" xfId="3" applyNumberFormat="1" applyFont="1" applyFill="1" applyBorder="1" applyAlignment="1">
      <alignment horizontal="left"/>
    </xf>
    <xf numFmtId="0" fontId="14" fillId="2" borderId="17" xfId="0" applyFont="1" applyFill="1" applyBorder="1"/>
    <xf numFmtId="0" fontId="11" fillId="2" borderId="9" xfId="0" applyFont="1" applyFill="1" applyBorder="1" applyAlignment="1">
      <alignment horizontal="center"/>
    </xf>
    <xf numFmtId="49" fontId="29" fillId="2" borderId="17" xfId="2" applyNumberFormat="1" applyFont="1" applyFill="1" applyBorder="1" applyAlignment="1">
      <alignment horizontal="left"/>
    </xf>
    <xf numFmtId="49" fontId="29" fillId="2" borderId="17" xfId="2" applyNumberFormat="1" applyFont="1" applyFill="1" applyBorder="1"/>
    <xf numFmtId="0" fontId="29" fillId="2" borderId="17" xfId="1" applyFont="1" applyFill="1" applyBorder="1" applyAlignment="1">
      <alignment horizontal="left"/>
    </xf>
    <xf numFmtId="49" fontId="29" fillId="2" borderId="17" xfId="3" applyNumberFormat="1" applyFont="1" applyFill="1" applyBorder="1" applyAlignment="1">
      <alignment horizontal="left"/>
    </xf>
    <xf numFmtId="0" fontId="21" fillId="7" borderId="20" xfId="0" applyFont="1" applyFill="1" applyBorder="1" applyAlignment="1">
      <alignment horizontal="center"/>
    </xf>
    <xf numFmtId="0" fontId="11" fillId="14" borderId="36" xfId="0" applyFont="1" applyFill="1" applyBorder="1"/>
    <xf numFmtId="0" fontId="11" fillId="14" borderId="11" xfId="0" applyFont="1" applyFill="1" applyBorder="1"/>
    <xf numFmtId="0" fontId="11" fillId="14" borderId="37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0" fontId="11" fillId="14" borderId="50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36" xfId="0" applyFont="1" applyFill="1" applyBorder="1" applyAlignment="1">
      <alignment horizontal="center"/>
    </xf>
    <xf numFmtId="0" fontId="8" fillId="14" borderId="11" xfId="4" applyFont="1" applyFill="1" applyBorder="1" applyAlignment="1">
      <alignment horizontal="center"/>
    </xf>
    <xf numFmtId="0" fontId="8" fillId="14" borderId="36" xfId="4" applyFont="1" applyFill="1" applyBorder="1" applyAlignment="1">
      <alignment horizontal="center"/>
    </xf>
    <xf numFmtId="0" fontId="8" fillId="14" borderId="37" xfId="4" applyFont="1" applyFill="1" applyBorder="1" applyAlignment="1">
      <alignment horizontal="center"/>
    </xf>
    <xf numFmtId="0" fontId="8" fillId="14" borderId="56" xfId="4" applyFont="1" applyFill="1" applyBorder="1" applyAlignment="1">
      <alignment horizontal="center"/>
    </xf>
    <xf numFmtId="0" fontId="8" fillId="14" borderId="50" xfId="4" applyFont="1" applyFill="1" applyBorder="1" applyAlignment="1">
      <alignment horizontal="center"/>
    </xf>
    <xf numFmtId="0" fontId="21" fillId="14" borderId="41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5" borderId="2" xfId="0" applyFont="1" applyFill="1" applyBorder="1" applyAlignment="1">
      <alignment horizontal="center"/>
    </xf>
    <xf numFmtId="0" fontId="21" fillId="15" borderId="13" xfId="0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0" fontId="11" fillId="12" borderId="39" xfId="0" applyFont="1" applyFill="1" applyBorder="1" applyAlignment="1">
      <alignment horizontal="center"/>
    </xf>
    <xf numFmtId="0" fontId="11" fillId="23" borderId="36" xfId="0" applyFont="1" applyFill="1" applyBorder="1"/>
    <xf numFmtId="0" fontId="11" fillId="23" borderId="11" xfId="0" applyFont="1" applyFill="1" applyBorder="1"/>
    <xf numFmtId="0" fontId="11" fillId="23" borderId="11" xfId="0" applyFont="1" applyFill="1" applyBorder="1" applyAlignment="1">
      <alignment horizontal="center"/>
    </xf>
    <xf numFmtId="0" fontId="11" fillId="23" borderId="74" xfId="0" applyFont="1" applyFill="1" applyBorder="1" applyAlignment="1">
      <alignment horizontal="center"/>
    </xf>
    <xf numFmtId="0" fontId="11" fillId="23" borderId="36" xfId="0" applyFont="1" applyFill="1" applyBorder="1" applyAlignment="1">
      <alignment horizontal="center"/>
    </xf>
    <xf numFmtId="0" fontId="11" fillId="23" borderId="56" xfId="0" applyFont="1" applyFill="1" applyBorder="1" applyAlignment="1">
      <alignment horizontal="center"/>
    </xf>
    <xf numFmtId="0" fontId="11" fillId="23" borderId="50" xfId="0" applyFont="1" applyFill="1" applyBorder="1" applyAlignment="1">
      <alignment horizontal="center"/>
    </xf>
    <xf numFmtId="0" fontId="21" fillId="7" borderId="33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 vertical="top" wrapText="1"/>
    </xf>
    <xf numFmtId="0" fontId="6" fillId="24" borderId="64" xfId="0" applyFont="1" applyFill="1" applyBorder="1" applyAlignment="1">
      <alignment horizontal="center"/>
    </xf>
    <xf numFmtId="0" fontId="19" fillId="24" borderId="1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wrapText="1"/>
    </xf>
    <xf numFmtId="0" fontId="21" fillId="7" borderId="8" xfId="0" applyFont="1" applyFill="1" applyBorder="1" applyAlignment="1">
      <alignment horizontal="center" wrapText="1"/>
    </xf>
    <xf numFmtId="0" fontId="21" fillId="2" borderId="74" xfId="0" applyFont="1" applyFill="1" applyBorder="1" applyAlignment="1">
      <alignment horizontal="center"/>
    </xf>
    <xf numFmtId="2" fontId="14" fillId="7" borderId="17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/>
    </xf>
    <xf numFmtId="0" fontId="11" fillId="2" borderId="54" xfId="0" applyFont="1" applyFill="1" applyBorder="1"/>
    <xf numFmtId="0" fontId="21" fillId="0" borderId="20" xfId="0" applyFont="1" applyBorder="1"/>
    <xf numFmtId="0" fontId="11" fillId="2" borderId="38" xfId="0" applyFont="1" applyFill="1" applyBorder="1"/>
    <xf numFmtId="0" fontId="21" fillId="0" borderId="28" xfId="0" applyFont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11" fillId="24" borderId="24" xfId="0" applyFont="1" applyFill="1" applyBorder="1" applyAlignment="1">
      <alignment horizontal="center"/>
    </xf>
    <xf numFmtId="0" fontId="23" fillId="7" borderId="24" xfId="0" applyFont="1" applyFill="1" applyBorder="1"/>
    <xf numFmtId="0" fontId="21" fillId="26" borderId="37" xfId="0" applyFont="1" applyFill="1" applyBorder="1" applyAlignment="1">
      <alignment horizontal="center"/>
    </xf>
    <xf numFmtId="0" fontId="8" fillId="11" borderId="2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0" fontId="8" fillId="11" borderId="22" xfId="4" applyFont="1" applyFill="1" applyBorder="1" applyAlignment="1">
      <alignment horizontal="center"/>
    </xf>
    <xf numFmtId="0" fontId="8" fillId="11" borderId="3" xfId="4" applyFont="1" applyFill="1" applyBorder="1" applyAlignment="1">
      <alignment horizontal="center"/>
    </xf>
    <xf numFmtId="0" fontId="8" fillId="11" borderId="40" xfId="4" applyFont="1" applyFill="1" applyBorder="1" applyAlignment="1">
      <alignment horizontal="center"/>
    </xf>
    <xf numFmtId="0" fontId="8" fillId="11" borderId="1" xfId="4" applyFont="1" applyFill="1" applyBorder="1" applyAlignment="1">
      <alignment horizontal="center"/>
    </xf>
    <xf numFmtId="0" fontId="11" fillId="7" borderId="64" xfId="0" applyFont="1" applyFill="1" applyBorder="1"/>
    <xf numFmtId="0" fontId="11" fillId="7" borderId="64" xfId="0" applyFont="1" applyFill="1" applyBorder="1" applyAlignment="1">
      <alignment horizontal="center"/>
    </xf>
    <xf numFmtId="0" fontId="11" fillId="7" borderId="73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72" xfId="0" applyFont="1" applyFill="1" applyBorder="1" applyAlignment="1">
      <alignment horizontal="center"/>
    </xf>
    <xf numFmtId="0" fontId="19" fillId="20" borderId="40" xfId="0" applyFont="1" applyFill="1" applyBorder="1" applyAlignment="1">
      <alignment horizontal="center"/>
    </xf>
    <xf numFmtId="0" fontId="3" fillId="20" borderId="31" xfId="0" applyFont="1" applyFill="1" applyBorder="1" applyAlignment="1">
      <alignment horizontal="center" wrapText="1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21" fillId="2" borderId="73" xfId="0" applyFont="1" applyFill="1" applyBorder="1" applyAlignment="1">
      <alignment horizontal="center"/>
    </xf>
    <xf numFmtId="0" fontId="11" fillId="24" borderId="3" xfId="0" applyFont="1" applyFill="1" applyBorder="1" applyAlignment="1">
      <alignment horizontal="center"/>
    </xf>
    <xf numFmtId="0" fontId="19" fillId="23" borderId="15" xfId="0" applyFont="1" applyFill="1" applyBorder="1" applyAlignment="1">
      <alignment horizontal="center" wrapText="1"/>
    </xf>
    <xf numFmtId="0" fontId="21" fillId="23" borderId="40" xfId="0" applyFont="1" applyFill="1" applyBorder="1" applyAlignment="1">
      <alignment horizontal="center"/>
    </xf>
    <xf numFmtId="0" fontId="19" fillId="23" borderId="26" xfId="0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20" borderId="15" xfId="0" applyFont="1" applyFill="1" applyBorder="1" applyAlignment="1">
      <alignment horizontal="center" wrapText="1"/>
    </xf>
    <xf numFmtId="0" fontId="19" fillId="24" borderId="15" xfId="0" applyFont="1" applyFill="1" applyBorder="1" applyAlignment="1">
      <alignment horizontal="center" wrapText="1"/>
    </xf>
    <xf numFmtId="0" fontId="19" fillId="13" borderId="7" xfId="0" applyFont="1" applyFill="1" applyBorder="1" applyAlignment="1">
      <alignment horizontal="center" wrapText="1"/>
    </xf>
    <xf numFmtId="0" fontId="19" fillId="4" borderId="7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center" wrapText="1"/>
    </xf>
    <xf numFmtId="0" fontId="3" fillId="20" borderId="15" xfId="0" applyFont="1" applyFill="1" applyBorder="1" applyAlignment="1">
      <alignment horizontal="center" wrapText="1"/>
    </xf>
    <xf numFmtId="0" fontId="3" fillId="24" borderId="15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4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24" borderId="2" xfId="0" applyFont="1" applyFill="1" applyBorder="1" applyAlignment="1">
      <alignment horizontal="right"/>
    </xf>
    <xf numFmtId="0" fontId="21" fillId="24" borderId="13" xfId="0" applyFont="1" applyFill="1" applyBorder="1" applyAlignment="1">
      <alignment horizontal="center"/>
    </xf>
    <xf numFmtId="0" fontId="19" fillId="2" borderId="15" xfId="0" applyFont="1" applyFill="1" applyBorder="1"/>
    <xf numFmtId="0" fontId="20" fillId="2" borderId="24" xfId="4" applyFont="1" applyFill="1" applyBorder="1" applyAlignment="1">
      <alignment horizontal="center"/>
    </xf>
    <xf numFmtId="0" fontId="21" fillId="24" borderId="23" xfId="0" applyFont="1" applyFill="1" applyBorder="1" applyAlignment="1">
      <alignment horizontal="center"/>
    </xf>
    <xf numFmtId="0" fontId="3" fillId="24" borderId="2" xfId="0" applyFont="1" applyFill="1" applyBorder="1"/>
    <xf numFmtId="0" fontId="11" fillId="7" borderId="13" xfId="0" applyFont="1" applyFill="1" applyBorder="1" applyAlignment="1">
      <alignment horizontal="center"/>
    </xf>
    <xf numFmtId="0" fontId="8" fillId="7" borderId="2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8" fillId="7" borderId="15" xfId="4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20" fillId="7" borderId="15" xfId="4" applyFont="1" applyFill="1" applyBorder="1" applyAlignment="1">
      <alignment horizontal="center"/>
    </xf>
    <xf numFmtId="2" fontId="14" fillId="7" borderId="13" xfId="0" applyNumberFormat="1" applyFont="1" applyFill="1" applyBorder="1" applyAlignment="1">
      <alignment horizontal="center"/>
    </xf>
    <xf numFmtId="0" fontId="19" fillId="13" borderId="3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 wrapText="1"/>
    </xf>
    <xf numFmtId="0" fontId="28" fillId="2" borderId="19" xfId="0" applyFont="1" applyFill="1" applyBorder="1" applyAlignment="1">
      <alignment horizontal="center"/>
    </xf>
    <xf numFmtId="0" fontId="11" fillId="30" borderId="4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0" borderId="26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21" fillId="7" borderId="69" xfId="0" applyFont="1" applyFill="1" applyBorder="1" applyAlignment="1">
      <alignment horizontal="center" vertical="center"/>
    </xf>
    <xf numFmtId="0" fontId="11" fillId="30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0" borderId="16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/>
    </xf>
    <xf numFmtId="0" fontId="23" fillId="20" borderId="36" xfId="0" applyFont="1" applyFill="1" applyBorder="1" applyAlignment="1">
      <alignment horizontal="center"/>
    </xf>
    <xf numFmtId="0" fontId="23" fillId="8" borderId="36" xfId="0" applyFont="1" applyFill="1" applyBorder="1" applyAlignment="1">
      <alignment horizontal="center"/>
    </xf>
    <xf numFmtId="0" fontId="23" fillId="27" borderId="36" xfId="0" applyFont="1" applyFill="1" applyBorder="1" applyAlignment="1">
      <alignment horizontal="center"/>
    </xf>
    <xf numFmtId="0" fontId="23" fillId="7" borderId="36" xfId="0" applyFont="1" applyFill="1" applyBorder="1" applyAlignment="1">
      <alignment horizontal="center"/>
    </xf>
    <xf numFmtId="0" fontId="23" fillId="25" borderId="36" xfId="0" applyFont="1" applyFill="1" applyBorder="1" applyAlignment="1">
      <alignment horizontal="center"/>
    </xf>
    <xf numFmtId="0" fontId="23" fillId="23" borderId="74" xfId="0" applyFont="1" applyFill="1" applyBorder="1" applyAlignment="1">
      <alignment horizontal="center"/>
    </xf>
    <xf numFmtId="0" fontId="23" fillId="2" borderId="74" xfId="0" applyFont="1" applyFill="1" applyBorder="1" applyAlignment="1">
      <alignment horizontal="center"/>
    </xf>
    <xf numFmtId="0" fontId="23" fillId="20" borderId="74" xfId="0" applyFont="1" applyFill="1" applyBorder="1" applyAlignment="1">
      <alignment horizontal="center"/>
    </xf>
    <xf numFmtId="0" fontId="23" fillId="8" borderId="74" xfId="0" applyFont="1" applyFill="1" applyBorder="1" applyAlignment="1">
      <alignment horizontal="center"/>
    </xf>
    <xf numFmtId="0" fontId="23" fillId="27" borderId="74" xfId="0" applyFont="1" applyFill="1" applyBorder="1" applyAlignment="1">
      <alignment horizontal="center"/>
    </xf>
    <xf numFmtId="0" fontId="23" fillId="7" borderId="74" xfId="0" applyFont="1" applyFill="1" applyBorder="1" applyAlignment="1">
      <alignment horizontal="center"/>
    </xf>
    <xf numFmtId="0" fontId="23" fillId="25" borderId="74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1" fillId="9" borderId="35" xfId="0" applyFont="1" applyFill="1" applyBorder="1" applyAlignment="1">
      <alignment horizontal="right"/>
    </xf>
    <xf numFmtId="0" fontId="11" fillId="29" borderId="15" xfId="0" applyFont="1" applyFill="1" applyBorder="1" applyAlignment="1">
      <alignment horizontal="center"/>
    </xf>
    <xf numFmtId="0" fontId="21" fillId="12" borderId="15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7" fillId="3" borderId="24" xfId="2" applyFont="1" applyFill="1" applyBorder="1" applyAlignment="1">
      <alignment horizontal="left"/>
    </xf>
    <xf numFmtId="49" fontId="17" fillId="3" borderId="25" xfId="2" applyNumberFormat="1" applyFont="1" applyFill="1" applyBorder="1"/>
    <xf numFmtId="0" fontId="8" fillId="3" borderId="17" xfId="2" applyFont="1" applyFill="1" applyBorder="1" applyAlignment="1">
      <alignment horizontal="left"/>
    </xf>
    <xf numFmtId="0" fontId="21" fillId="30" borderId="41" xfId="0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/>
    </xf>
    <xf numFmtId="0" fontId="11" fillId="23" borderId="14" xfId="0" applyFont="1" applyFill="1" applyBorder="1" applyAlignment="1">
      <alignment horizontal="center"/>
    </xf>
    <xf numFmtId="0" fontId="21" fillId="23" borderId="17" xfId="0" applyFont="1" applyFill="1" applyBorder="1" applyAlignment="1">
      <alignment horizontal="center"/>
    </xf>
    <xf numFmtId="0" fontId="11" fillId="7" borderId="46" xfId="0" applyFont="1" applyFill="1" applyBorder="1" applyAlignment="1">
      <alignment horizontal="center"/>
    </xf>
    <xf numFmtId="0" fontId="11" fillId="23" borderId="16" xfId="0" applyFont="1" applyFill="1" applyBorder="1" applyAlignment="1">
      <alignment horizontal="center"/>
    </xf>
    <xf numFmtId="0" fontId="11" fillId="23" borderId="26" xfId="0" applyFont="1" applyFill="1" applyBorder="1" applyAlignment="1">
      <alignment horizontal="center"/>
    </xf>
    <xf numFmtId="0" fontId="11" fillId="23" borderId="24" xfId="0" applyFont="1" applyFill="1" applyBorder="1" applyAlignment="1">
      <alignment horizontal="center"/>
    </xf>
    <xf numFmtId="0" fontId="11" fillId="24" borderId="22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 wrapText="1"/>
    </xf>
    <xf numFmtId="0" fontId="19" fillId="24" borderId="2" xfId="0" applyFont="1" applyFill="1" applyBorder="1" applyAlignment="1">
      <alignment horizontal="center" wrapText="1"/>
    </xf>
    <xf numFmtId="0" fontId="19" fillId="20" borderId="2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 wrapText="1"/>
    </xf>
    <xf numFmtId="0" fontId="21" fillId="23" borderId="2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wrapText="1"/>
    </xf>
    <xf numFmtId="0" fontId="21" fillId="20" borderId="2" xfId="0" applyFont="1" applyFill="1" applyBorder="1" applyAlignment="1">
      <alignment horizontal="center" wrapText="1"/>
    </xf>
    <xf numFmtId="0" fontId="21" fillId="24" borderId="2" xfId="0" applyFont="1" applyFill="1" applyBorder="1" applyAlignment="1">
      <alignment horizontal="center" wrapText="1"/>
    </xf>
    <xf numFmtId="0" fontId="21" fillId="13" borderId="2" xfId="0" applyFont="1" applyFill="1" applyBorder="1" applyAlignment="1">
      <alignment horizontal="center" wrapText="1"/>
    </xf>
    <xf numFmtId="0" fontId="21" fillId="7" borderId="3" xfId="0" applyFont="1" applyFill="1" applyBorder="1" applyAlignment="1">
      <alignment horizontal="center" wrapText="1"/>
    </xf>
    <xf numFmtId="0" fontId="19" fillId="20" borderId="6" xfId="0" applyFont="1" applyFill="1" applyBorder="1" applyAlignment="1">
      <alignment horizontal="center" wrapText="1"/>
    </xf>
    <xf numFmtId="0" fontId="19" fillId="24" borderId="7" xfId="0" applyFont="1" applyFill="1" applyBorder="1" applyAlignment="1">
      <alignment horizontal="center" wrapText="1"/>
    </xf>
    <xf numFmtId="0" fontId="19" fillId="7" borderId="7" xfId="0" applyFont="1" applyFill="1" applyBorder="1" applyAlignment="1">
      <alignment horizontal="center" wrapText="1"/>
    </xf>
    <xf numFmtId="0" fontId="19" fillId="23" borderId="7" xfId="0" applyFont="1" applyFill="1" applyBorder="1" applyAlignment="1">
      <alignment horizontal="center" wrapText="1"/>
    </xf>
    <xf numFmtId="0" fontId="19" fillId="20" borderId="7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30" fillId="2" borderId="0" xfId="0" applyFont="1" applyFill="1" applyAlignment="1">
      <alignment wrapText="1"/>
    </xf>
    <xf numFmtId="0" fontId="19" fillId="20" borderId="1" xfId="0" applyFont="1" applyFill="1" applyBorder="1" applyAlignment="1">
      <alignment horizontal="center" wrapText="1"/>
    </xf>
    <xf numFmtId="0" fontId="19" fillId="23" borderId="40" xfId="0" applyFont="1" applyFill="1" applyBorder="1" applyAlignment="1">
      <alignment horizontal="center" wrapText="1"/>
    </xf>
    <xf numFmtId="0" fontId="30" fillId="0" borderId="0" xfId="0" applyFont="1" applyAlignment="1">
      <alignment wrapText="1"/>
    </xf>
    <xf numFmtId="0" fontId="19" fillId="21" borderId="2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1" fillId="4" borderId="21" xfId="0" applyFont="1" applyFill="1" applyBorder="1"/>
    <xf numFmtId="0" fontId="11" fillId="4" borderId="20" xfId="0" applyFont="1" applyFill="1" applyBorder="1"/>
    <xf numFmtId="0" fontId="11" fillId="4" borderId="28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8" fillId="4" borderId="28" xfId="4" applyFont="1" applyFill="1" applyBorder="1" applyAlignment="1">
      <alignment horizontal="center"/>
    </xf>
    <xf numFmtId="0" fontId="8" fillId="4" borderId="20" xfId="4" applyFont="1" applyFill="1" applyBorder="1" applyAlignment="1">
      <alignment horizontal="center"/>
    </xf>
    <xf numFmtId="0" fontId="8" fillId="4" borderId="62" xfId="4" applyFont="1" applyFill="1" applyBorder="1" applyAlignment="1">
      <alignment horizontal="center"/>
    </xf>
    <xf numFmtId="0" fontId="8" fillId="4" borderId="27" xfId="4" applyFont="1" applyFill="1" applyBorder="1" applyAlignment="1">
      <alignment horizontal="center"/>
    </xf>
    <xf numFmtId="0" fontId="8" fillId="4" borderId="21" xfId="4" applyFont="1" applyFill="1" applyBorder="1" applyAlignment="1">
      <alignment horizontal="center"/>
    </xf>
    <xf numFmtId="0" fontId="20" fillId="4" borderId="45" xfId="4" applyFont="1" applyFill="1" applyBorder="1" applyAlignment="1">
      <alignment horizontal="center"/>
    </xf>
    <xf numFmtId="0" fontId="20" fillId="4" borderId="20" xfId="4" applyFont="1" applyFill="1" applyBorder="1" applyAlignment="1">
      <alignment horizontal="center"/>
    </xf>
    <xf numFmtId="0" fontId="20" fillId="4" borderId="62" xfId="4" applyFont="1" applyFill="1" applyBorder="1" applyAlignment="1">
      <alignment horizontal="center"/>
    </xf>
    <xf numFmtId="0" fontId="11" fillId="8" borderId="36" xfId="0" applyFont="1" applyFill="1" applyBorder="1"/>
    <xf numFmtId="0" fontId="11" fillId="8" borderId="11" xfId="0" applyFont="1" applyFill="1" applyBorder="1"/>
    <xf numFmtId="0" fontId="11" fillId="8" borderId="11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8" borderId="74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8" fillId="8" borderId="11" xfId="4" applyFont="1" applyFill="1" applyBorder="1" applyAlignment="1">
      <alignment horizontal="center"/>
    </xf>
    <xf numFmtId="0" fontId="8" fillId="8" borderId="38" xfId="4" applyFont="1" applyFill="1" applyBorder="1" applyAlignment="1">
      <alignment horizontal="center"/>
    </xf>
    <xf numFmtId="0" fontId="8" fillId="8" borderId="36" xfId="4" applyFont="1" applyFill="1" applyBorder="1" applyAlignment="1">
      <alignment horizontal="center"/>
    </xf>
    <xf numFmtId="0" fontId="8" fillId="8" borderId="37" xfId="4" applyFont="1" applyFill="1" applyBorder="1" applyAlignment="1">
      <alignment horizontal="center"/>
    </xf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1" fillId="6" borderId="49" xfId="0" applyFont="1" applyFill="1" applyBorder="1" applyAlignment="1">
      <alignment horizontal="center"/>
    </xf>
    <xf numFmtId="0" fontId="11" fillId="6" borderId="56" xfId="0" applyFont="1" applyFill="1" applyBorder="1"/>
    <xf numFmtId="0" fontId="21" fillId="6" borderId="56" xfId="0" applyFont="1" applyFill="1" applyBorder="1"/>
    <xf numFmtId="0" fontId="21" fillId="6" borderId="7" xfId="0" applyFont="1" applyFill="1" applyBorder="1" applyAlignment="1">
      <alignment horizontal="center"/>
    </xf>
    <xf numFmtId="0" fontId="21" fillId="6" borderId="32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21" fillId="6" borderId="61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right"/>
    </xf>
    <xf numFmtId="0" fontId="21" fillId="24" borderId="2" xfId="0" applyFont="1" applyFill="1" applyBorder="1" applyAlignment="1">
      <alignment horizontal="right"/>
    </xf>
    <xf numFmtId="0" fontId="21" fillId="24" borderId="15" xfId="0" applyFont="1" applyFill="1" applyBorder="1"/>
    <xf numFmtId="0" fontId="21" fillId="24" borderId="63" xfId="0" applyFont="1" applyFill="1" applyBorder="1" applyAlignment="1">
      <alignment horizontal="center"/>
    </xf>
    <xf numFmtId="0" fontId="21" fillId="2" borderId="30" xfId="0" applyFont="1" applyFill="1" applyBorder="1" applyAlignment="1">
      <alignment horizontal="center"/>
    </xf>
    <xf numFmtId="0" fontId="8" fillId="24" borderId="36" xfId="4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0" fontId="3" fillId="22" borderId="79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wrapText="1"/>
    </xf>
    <xf numFmtId="0" fontId="0" fillId="0" borderId="20" xfId="0" applyBorder="1"/>
    <xf numFmtId="0" fontId="6" fillId="2" borderId="60" xfId="0" applyFont="1" applyFill="1" applyBorder="1"/>
    <xf numFmtId="0" fontId="11" fillId="0" borderId="68" xfId="0" applyFont="1" applyBorder="1" applyAlignment="1">
      <alignment horizontal="center"/>
    </xf>
    <xf numFmtId="0" fontId="20" fillId="2" borderId="21" xfId="4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 wrapText="1"/>
    </xf>
    <xf numFmtId="0" fontId="11" fillId="0" borderId="39" xfId="0" applyFont="1" applyBorder="1" applyAlignment="1">
      <alignment horizontal="center"/>
    </xf>
    <xf numFmtId="0" fontId="12" fillId="21" borderId="0" xfId="0" applyFont="1" applyFill="1" applyAlignment="1">
      <alignment horizontal="left"/>
    </xf>
    <xf numFmtId="0" fontId="1" fillId="21" borderId="0" xfId="0" applyFont="1" applyFill="1"/>
    <xf numFmtId="0" fontId="1" fillId="21" borderId="0" xfId="0" applyFont="1" applyFill="1" applyAlignment="1">
      <alignment horizontal="center"/>
    </xf>
    <xf numFmtId="0" fontId="14" fillId="2" borderId="51" xfId="0" applyFont="1" applyFill="1" applyBorder="1"/>
    <xf numFmtId="0" fontId="14" fillId="2" borderId="19" xfId="0" applyFont="1" applyFill="1" applyBorder="1"/>
    <xf numFmtId="0" fontId="17" fillId="17" borderId="51" xfId="1" applyFont="1" applyFill="1" applyBorder="1" applyAlignment="1">
      <alignment horizontal="left"/>
    </xf>
    <xf numFmtId="0" fontId="17" fillId="17" borderId="65" xfId="1" applyFont="1" applyFill="1" applyBorder="1" applyAlignment="1">
      <alignment horizontal="left"/>
    </xf>
    <xf numFmtId="0" fontId="11" fillId="17" borderId="54" xfId="0" applyFont="1" applyFill="1" applyBorder="1" applyAlignment="1">
      <alignment horizontal="center" vertical="center"/>
    </xf>
    <xf numFmtId="0" fontId="11" fillId="17" borderId="38" xfId="0" applyFont="1" applyFill="1" applyBorder="1" applyAlignment="1">
      <alignment horizontal="center" vertical="center"/>
    </xf>
    <xf numFmtId="0" fontId="11" fillId="17" borderId="75" xfId="0" applyFont="1" applyFill="1" applyBorder="1" applyAlignment="1">
      <alignment horizontal="center" vertical="center"/>
    </xf>
    <xf numFmtId="0" fontId="11" fillId="17" borderId="70" xfId="0" applyFont="1" applyFill="1" applyBorder="1" applyAlignment="1">
      <alignment horizontal="center" vertical="center"/>
    </xf>
    <xf numFmtId="0" fontId="21" fillId="17" borderId="44" xfId="0" applyFont="1" applyFill="1" applyBorder="1" applyAlignment="1">
      <alignment horizontal="center" vertical="center"/>
    </xf>
    <xf numFmtId="0" fontId="21" fillId="17" borderId="53" xfId="0" applyFont="1" applyFill="1" applyBorder="1" applyAlignment="1">
      <alignment horizontal="center" vertical="center"/>
    </xf>
    <xf numFmtId="49" fontId="17" fillId="3" borderId="17" xfId="2" applyNumberFormat="1" applyFont="1" applyFill="1" applyBorder="1"/>
    <xf numFmtId="0" fontId="11" fillId="17" borderId="72" xfId="0" applyFont="1" applyFill="1" applyBorder="1" applyAlignment="1">
      <alignment horizontal="center" vertical="center"/>
    </xf>
    <xf numFmtId="0" fontId="11" fillId="17" borderId="64" xfId="0" applyFont="1" applyFill="1" applyBorder="1" applyAlignment="1">
      <alignment horizontal="center" vertical="center"/>
    </xf>
    <xf numFmtId="0" fontId="23" fillId="7" borderId="17" xfId="0" applyFont="1" applyFill="1" applyBorder="1"/>
    <xf numFmtId="0" fontId="8" fillId="17" borderId="19" xfId="1" applyFont="1" applyFill="1" applyBorder="1" applyAlignment="1">
      <alignment horizontal="left"/>
    </xf>
    <xf numFmtId="0" fontId="11" fillId="14" borderId="28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/>
    </xf>
    <xf numFmtId="0" fontId="11" fillId="14" borderId="21" xfId="0" applyFont="1" applyFill="1" applyBorder="1" applyAlignment="1">
      <alignment horizontal="center"/>
    </xf>
    <xf numFmtId="0" fontId="11" fillId="14" borderId="45" xfId="0" applyFont="1" applyFill="1" applyBorder="1" applyAlignment="1">
      <alignment horizontal="center"/>
    </xf>
    <xf numFmtId="0" fontId="11" fillId="10" borderId="36" xfId="0" applyFont="1" applyFill="1" applyBorder="1"/>
    <xf numFmtId="0" fontId="11" fillId="10" borderId="11" xfId="0" applyFont="1" applyFill="1" applyBorder="1"/>
    <xf numFmtId="0" fontId="21" fillId="10" borderId="11" xfId="0" applyFont="1" applyFill="1" applyBorder="1" applyAlignment="1">
      <alignment horizontal="center"/>
    </xf>
    <xf numFmtId="0" fontId="11" fillId="10" borderId="37" xfId="0" applyFont="1" applyFill="1" applyBorder="1" applyAlignment="1">
      <alignment horizontal="center"/>
    </xf>
    <xf numFmtId="0" fontId="11" fillId="10" borderId="56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/>
    </xf>
    <xf numFmtId="0" fontId="11" fillId="10" borderId="74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10" borderId="38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23" borderId="21" xfId="0" applyFont="1" applyFill="1" applyBorder="1"/>
    <xf numFmtId="0" fontId="11" fillId="23" borderId="20" xfId="0" applyFont="1" applyFill="1" applyBorder="1"/>
    <xf numFmtId="0" fontId="11" fillId="23" borderId="20" xfId="0" applyFont="1" applyFill="1" applyBorder="1" applyAlignment="1">
      <alignment horizontal="center"/>
    </xf>
    <xf numFmtId="0" fontId="11" fillId="23" borderId="27" xfId="0" applyFont="1" applyFill="1" applyBorder="1" applyAlignment="1">
      <alignment horizontal="center"/>
    </xf>
    <xf numFmtId="0" fontId="11" fillId="23" borderId="21" xfId="0" applyFont="1" applyFill="1" applyBorder="1" applyAlignment="1">
      <alignment horizontal="center"/>
    </xf>
    <xf numFmtId="0" fontId="11" fillId="23" borderId="45" xfId="0" applyFont="1" applyFill="1" applyBorder="1" applyAlignment="1">
      <alignment horizontal="center"/>
    </xf>
    <xf numFmtId="0" fontId="11" fillId="23" borderId="62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11" fillId="8" borderId="14" xfId="0" applyFont="1" applyFill="1" applyBorder="1"/>
    <xf numFmtId="0" fontId="11" fillId="8" borderId="6" xfId="0" applyFont="1" applyFill="1" applyBorder="1"/>
    <xf numFmtId="0" fontId="21" fillId="8" borderId="2" xfId="0" applyFont="1" applyFill="1" applyBorder="1"/>
    <xf numFmtId="0" fontId="21" fillId="8" borderId="23" xfId="0" applyFont="1" applyFill="1" applyBorder="1" applyAlignment="1">
      <alignment horizontal="center"/>
    </xf>
    <xf numFmtId="0" fontId="21" fillId="8" borderId="40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1" xfId="0" applyFont="1" applyFill="1" applyBorder="1"/>
    <xf numFmtId="0" fontId="21" fillId="8" borderId="48" xfId="0" applyFont="1" applyFill="1" applyBorder="1" applyAlignment="1">
      <alignment horizontal="center"/>
    </xf>
    <xf numFmtId="0" fontId="21" fillId="8" borderId="29" xfId="0" applyFont="1" applyFill="1" applyBorder="1" applyAlignment="1">
      <alignment horizontal="center"/>
    </xf>
    <xf numFmtId="0" fontId="21" fillId="4" borderId="26" xfId="0" applyFont="1" applyFill="1" applyBorder="1"/>
    <xf numFmtId="0" fontId="21" fillId="4" borderId="11" xfId="0" applyFont="1" applyFill="1" applyBorder="1"/>
    <xf numFmtId="0" fontId="21" fillId="4" borderId="37" xfId="0" applyFont="1" applyFill="1" applyBorder="1" applyAlignment="1">
      <alignment horizontal="center"/>
    </xf>
    <xf numFmtId="0" fontId="21" fillId="4" borderId="56" xfId="0" applyFont="1" applyFill="1" applyBorder="1" applyAlignment="1">
      <alignment horizontal="center"/>
    </xf>
    <xf numFmtId="0" fontId="21" fillId="2" borderId="78" xfId="0" applyFont="1" applyFill="1" applyBorder="1" applyAlignment="1">
      <alignment horizontal="center"/>
    </xf>
    <xf numFmtId="0" fontId="21" fillId="7" borderId="10" xfId="0" applyFont="1" applyFill="1" applyBorder="1" applyAlignment="1">
      <alignment horizontal="center"/>
    </xf>
    <xf numFmtId="0" fontId="11" fillId="14" borderId="21" xfId="0" applyFont="1" applyFill="1" applyBorder="1"/>
    <xf numFmtId="0" fontId="11" fillId="14" borderId="20" xfId="0" applyFont="1" applyFill="1" applyBorder="1"/>
    <xf numFmtId="0" fontId="11" fillId="15" borderId="20" xfId="0" applyFont="1" applyFill="1" applyBorder="1" applyAlignment="1">
      <alignment horizontal="center"/>
    </xf>
    <xf numFmtId="0" fontId="21" fillId="14" borderId="56" xfId="0" applyFont="1" applyFill="1" applyBorder="1" applyAlignment="1">
      <alignment horizontal="center"/>
    </xf>
    <xf numFmtId="0" fontId="21" fillId="14" borderId="11" xfId="0" applyFont="1" applyFill="1" applyBorder="1" applyAlignment="1">
      <alignment horizontal="center"/>
    </xf>
    <xf numFmtId="0" fontId="21" fillId="14" borderId="37" xfId="0" applyFont="1" applyFill="1" applyBorder="1" applyAlignment="1">
      <alignment horizontal="center"/>
    </xf>
    <xf numFmtId="0" fontId="21" fillId="14" borderId="50" xfId="0" applyFont="1" applyFill="1" applyBorder="1" applyAlignment="1">
      <alignment horizontal="center"/>
    </xf>
    <xf numFmtId="0" fontId="21" fillId="14" borderId="74" xfId="0" applyFont="1" applyFill="1" applyBorder="1" applyAlignment="1">
      <alignment horizontal="center"/>
    </xf>
    <xf numFmtId="0" fontId="21" fillId="16" borderId="17" xfId="0" applyFont="1" applyFill="1" applyBorder="1" applyAlignment="1">
      <alignment horizontal="center"/>
    </xf>
    <xf numFmtId="0" fontId="11" fillId="16" borderId="2" xfId="0" applyFont="1" applyFill="1" applyBorder="1"/>
    <xf numFmtId="0" fontId="11" fillId="16" borderId="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/>
    </xf>
    <xf numFmtId="0" fontId="11" fillId="16" borderId="40" xfId="0" applyFont="1" applyFill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31" xfId="0" applyFont="1" applyFill="1" applyBorder="1"/>
    <xf numFmtId="0" fontId="11" fillId="16" borderId="7" xfId="0" applyFont="1" applyFill="1" applyBorder="1"/>
    <xf numFmtId="0" fontId="11" fillId="16" borderId="7" xfId="0" applyFont="1" applyFill="1" applyBorder="1" applyAlignment="1">
      <alignment horizontal="center"/>
    </xf>
    <xf numFmtId="0" fontId="11" fillId="16" borderId="32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21" fillId="16" borderId="7" xfId="0" applyFont="1" applyFill="1" applyBorder="1" applyAlignment="1">
      <alignment horizontal="center"/>
    </xf>
    <xf numFmtId="0" fontId="11" fillId="16" borderId="61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1" fillId="16" borderId="31" xfId="0" applyFont="1" applyFill="1" applyBorder="1" applyAlignment="1">
      <alignment horizontal="center"/>
    </xf>
    <xf numFmtId="0" fontId="21" fillId="16" borderId="69" xfId="0" applyFont="1" applyFill="1" applyBorder="1" applyAlignment="1">
      <alignment horizontal="center"/>
    </xf>
    <xf numFmtId="1" fontId="21" fillId="16" borderId="35" xfId="0" applyNumberFormat="1" applyFont="1" applyFill="1" applyBorder="1" applyAlignment="1">
      <alignment horizontal="right"/>
    </xf>
    <xf numFmtId="0" fontId="11" fillId="16" borderId="6" xfId="0" applyFont="1" applyFill="1" applyBorder="1"/>
    <xf numFmtId="0" fontId="11" fillId="16" borderId="1" xfId="0" applyFont="1" applyFill="1" applyBorder="1"/>
    <xf numFmtId="0" fontId="11" fillId="16" borderId="14" xfId="0" applyFont="1" applyFill="1" applyBorder="1"/>
    <xf numFmtId="0" fontId="21" fillId="16" borderId="13" xfId="0" applyFont="1" applyFill="1" applyBorder="1" applyAlignment="1">
      <alignment horizontal="center"/>
    </xf>
    <xf numFmtId="0" fontId="21" fillId="16" borderId="30" xfId="0" applyFont="1" applyFill="1" applyBorder="1" applyAlignment="1">
      <alignment horizontal="center"/>
    </xf>
    <xf numFmtId="0" fontId="21" fillId="10" borderId="41" xfId="0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/>
    </xf>
    <xf numFmtId="0" fontId="21" fillId="22" borderId="30" xfId="0" applyFont="1" applyFill="1" applyBorder="1" applyAlignment="1">
      <alignment horizontal="center"/>
    </xf>
    <xf numFmtId="0" fontId="21" fillId="13" borderId="17" xfId="0" applyFont="1" applyFill="1" applyBorder="1" applyAlignment="1">
      <alignment horizontal="center"/>
    </xf>
    <xf numFmtId="0" fontId="21" fillId="13" borderId="30" xfId="0" applyFont="1" applyFill="1" applyBorder="1" applyAlignment="1">
      <alignment horizontal="center"/>
    </xf>
    <xf numFmtId="0" fontId="21" fillId="31" borderId="13" xfId="0" applyFont="1" applyFill="1" applyBorder="1" applyAlignment="1">
      <alignment horizontal="center"/>
    </xf>
    <xf numFmtId="0" fontId="21" fillId="31" borderId="17" xfId="0" applyFont="1" applyFill="1" applyBorder="1" applyAlignment="1">
      <alignment horizontal="center"/>
    </xf>
    <xf numFmtId="0" fontId="21" fillId="31" borderId="30" xfId="0" applyFont="1" applyFill="1" applyBorder="1" applyAlignment="1">
      <alignment horizontal="center"/>
    </xf>
    <xf numFmtId="0" fontId="11" fillId="31" borderId="26" xfId="0" applyFont="1" applyFill="1" applyBorder="1"/>
    <xf numFmtId="0" fontId="11" fillId="31" borderId="15" xfId="0" applyFont="1" applyFill="1" applyBorder="1"/>
    <xf numFmtId="0" fontId="21" fillId="31" borderId="26" xfId="0" applyFont="1" applyFill="1" applyBorder="1"/>
    <xf numFmtId="0" fontId="21" fillId="31" borderId="15" xfId="0" applyFont="1" applyFill="1" applyBorder="1"/>
    <xf numFmtId="0" fontId="21" fillId="31" borderId="21" xfId="0" applyFont="1" applyFill="1" applyBorder="1"/>
    <xf numFmtId="0" fontId="21" fillId="31" borderId="20" xfId="0" applyFont="1" applyFill="1" applyBorder="1"/>
    <xf numFmtId="0" fontId="11" fillId="31" borderId="15" xfId="0" applyFont="1" applyFill="1" applyBorder="1" applyAlignment="1">
      <alignment horizontal="center"/>
    </xf>
    <xf numFmtId="0" fontId="21" fillId="31" borderId="15" xfId="0" applyFont="1" applyFill="1" applyBorder="1" applyAlignment="1">
      <alignment horizontal="center"/>
    </xf>
    <xf numFmtId="0" fontId="21" fillId="31" borderId="41" xfId="0" applyFont="1" applyFill="1" applyBorder="1" applyAlignment="1">
      <alignment horizontal="center"/>
    </xf>
    <xf numFmtId="0" fontId="11" fillId="31" borderId="25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/>
    </xf>
    <xf numFmtId="0" fontId="11" fillId="31" borderId="24" xfId="0" applyFont="1" applyFill="1" applyBorder="1" applyAlignment="1">
      <alignment horizontal="center"/>
    </xf>
    <xf numFmtId="0" fontId="11" fillId="31" borderId="16" xfId="0" applyFont="1" applyFill="1" applyBorder="1" applyAlignment="1">
      <alignment horizontal="center"/>
    </xf>
    <xf numFmtId="0" fontId="11" fillId="31" borderId="26" xfId="0" applyFont="1" applyFill="1" applyBorder="1" applyAlignment="1">
      <alignment horizontal="center"/>
    </xf>
    <xf numFmtId="0" fontId="8" fillId="31" borderId="25" xfId="4" applyFont="1" applyFill="1" applyBorder="1" applyAlignment="1">
      <alignment horizontal="center"/>
    </xf>
    <xf numFmtId="0" fontId="11" fillId="31" borderId="63" xfId="0" applyFont="1" applyFill="1" applyBorder="1" applyAlignment="1">
      <alignment horizontal="center"/>
    </xf>
    <xf numFmtId="0" fontId="21" fillId="31" borderId="25" xfId="0" applyFont="1" applyFill="1" applyBorder="1" applyAlignment="1">
      <alignment horizontal="center"/>
    </xf>
    <xf numFmtId="0" fontId="21" fillId="31" borderId="14" xfId="0" applyFont="1" applyFill="1" applyBorder="1" applyAlignment="1">
      <alignment horizontal="center"/>
    </xf>
    <xf numFmtId="0" fontId="21" fillId="31" borderId="24" xfId="0" applyFont="1" applyFill="1" applyBorder="1" applyAlignment="1">
      <alignment horizontal="center"/>
    </xf>
    <xf numFmtId="0" fontId="21" fillId="31" borderId="16" xfId="0" applyFont="1" applyFill="1" applyBorder="1" applyAlignment="1">
      <alignment horizontal="center"/>
    </xf>
    <xf numFmtId="0" fontId="21" fillId="31" borderId="26" xfId="0" applyFont="1" applyFill="1" applyBorder="1" applyAlignment="1">
      <alignment horizontal="center"/>
    </xf>
    <xf numFmtId="0" fontId="20" fillId="31" borderId="15" xfId="4" applyFont="1" applyFill="1" applyBorder="1" applyAlignment="1">
      <alignment horizontal="center"/>
    </xf>
    <xf numFmtId="0" fontId="21" fillId="31" borderId="63" xfId="0" applyFont="1" applyFill="1" applyBorder="1" applyAlignment="1">
      <alignment horizontal="center"/>
    </xf>
    <xf numFmtId="0" fontId="20" fillId="31" borderId="25" xfId="4" applyFont="1" applyFill="1" applyBorder="1" applyAlignment="1">
      <alignment horizontal="center"/>
    </xf>
    <xf numFmtId="0" fontId="20" fillId="31" borderId="24" xfId="4" applyFont="1" applyFill="1" applyBorder="1" applyAlignment="1">
      <alignment horizontal="center"/>
    </xf>
    <xf numFmtId="0" fontId="20" fillId="31" borderId="16" xfId="4" applyFont="1" applyFill="1" applyBorder="1" applyAlignment="1">
      <alignment horizontal="center"/>
    </xf>
    <xf numFmtId="0" fontId="20" fillId="31" borderId="26" xfId="4" applyFont="1" applyFill="1" applyBorder="1" applyAlignment="1">
      <alignment horizontal="center"/>
    </xf>
    <xf numFmtId="0" fontId="8" fillId="31" borderId="15" xfId="4" applyFont="1" applyFill="1" applyBorder="1" applyAlignment="1">
      <alignment horizontal="center"/>
    </xf>
    <xf numFmtId="0" fontId="8" fillId="31" borderId="14" xfId="4" applyFont="1" applyFill="1" applyBorder="1" applyAlignment="1">
      <alignment horizontal="center"/>
    </xf>
    <xf numFmtId="0" fontId="8" fillId="31" borderId="63" xfId="4" applyFont="1" applyFill="1" applyBorder="1" applyAlignment="1">
      <alignment horizontal="center"/>
    </xf>
    <xf numFmtId="0" fontId="8" fillId="31" borderId="26" xfId="4" applyFont="1" applyFill="1" applyBorder="1" applyAlignment="1">
      <alignment horizontal="center"/>
    </xf>
    <xf numFmtId="0" fontId="20" fillId="31" borderId="14" xfId="4" applyFont="1" applyFill="1" applyBorder="1" applyAlignment="1">
      <alignment horizontal="center"/>
    </xf>
    <xf numFmtId="0" fontId="20" fillId="31" borderId="63" xfId="4" applyFont="1" applyFill="1" applyBorder="1" applyAlignment="1">
      <alignment horizontal="center"/>
    </xf>
    <xf numFmtId="0" fontId="21" fillId="31" borderId="28" xfId="0" applyFont="1" applyFill="1" applyBorder="1" applyAlignment="1">
      <alignment horizontal="center"/>
    </xf>
    <xf numFmtId="0" fontId="21" fillId="31" borderId="45" xfId="0" applyFont="1" applyFill="1" applyBorder="1" applyAlignment="1">
      <alignment horizontal="center"/>
    </xf>
    <xf numFmtId="0" fontId="21" fillId="31" borderId="20" xfId="0" applyFont="1" applyFill="1" applyBorder="1" applyAlignment="1">
      <alignment horizontal="center"/>
    </xf>
    <xf numFmtId="0" fontId="21" fillId="31" borderId="57" xfId="0" applyFont="1" applyFill="1" applyBorder="1" applyAlignment="1">
      <alignment horizontal="center"/>
    </xf>
    <xf numFmtId="0" fontId="21" fillId="31" borderId="52" xfId="0" applyFont="1" applyFill="1" applyBorder="1" applyAlignment="1">
      <alignment horizontal="right"/>
    </xf>
    <xf numFmtId="0" fontId="21" fillId="7" borderId="11" xfId="0" applyFont="1" applyFill="1" applyBorder="1" applyAlignment="1">
      <alignment horizontal="center" wrapText="1"/>
    </xf>
    <xf numFmtId="0" fontId="21" fillId="7" borderId="56" xfId="0" applyFont="1" applyFill="1" applyBorder="1" applyAlignment="1">
      <alignment horizontal="center" wrapText="1"/>
    </xf>
    <xf numFmtId="0" fontId="21" fillId="7" borderId="12" xfId="0" applyFont="1" applyFill="1" applyBorder="1" applyAlignment="1">
      <alignment horizontal="center" wrapText="1"/>
    </xf>
    <xf numFmtId="0" fontId="21" fillId="18" borderId="33" xfId="0" applyFont="1" applyFill="1" applyBorder="1" applyAlignment="1">
      <alignment horizontal="center"/>
    </xf>
    <xf numFmtId="0" fontId="21" fillId="18" borderId="34" xfId="0" applyFont="1" applyFill="1" applyBorder="1" applyAlignment="1">
      <alignment horizontal="center"/>
    </xf>
    <xf numFmtId="0" fontId="11" fillId="6" borderId="72" xfId="0" applyFont="1" applyFill="1" applyBorder="1"/>
    <xf numFmtId="0" fontId="11" fillId="6" borderId="7" xfId="0" applyFont="1" applyFill="1" applyBorder="1"/>
    <xf numFmtId="0" fontId="11" fillId="6" borderId="7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21" fillId="23" borderId="26" xfId="0" applyFont="1" applyFill="1" applyBorder="1" applyAlignment="1">
      <alignment horizontal="center" wrapText="1"/>
    </xf>
    <xf numFmtId="0" fontId="21" fillId="7" borderId="15" xfId="0" applyFont="1" applyFill="1" applyBorder="1" applyAlignment="1">
      <alignment horizontal="center" wrapText="1"/>
    </xf>
    <xf numFmtId="0" fontId="21" fillId="21" borderId="2" xfId="0" applyFont="1" applyFill="1" applyBorder="1" applyAlignment="1">
      <alignment horizontal="center" wrapText="1"/>
    </xf>
    <xf numFmtId="0" fontId="21" fillId="21" borderId="7" xfId="0" applyFont="1" applyFill="1" applyBorder="1" applyAlignment="1">
      <alignment horizontal="center" wrapText="1"/>
    </xf>
    <xf numFmtId="0" fontId="21" fillId="23" borderId="40" xfId="0" applyFont="1" applyFill="1" applyBorder="1" applyAlignment="1">
      <alignment horizontal="center" wrapText="1"/>
    </xf>
    <xf numFmtId="0" fontId="21" fillId="20" borderId="3" xfId="0" applyFont="1" applyFill="1" applyBorder="1" applyAlignment="1">
      <alignment horizontal="center" wrapText="1"/>
    </xf>
    <xf numFmtId="0" fontId="19" fillId="23" borderId="31" xfId="0" applyFont="1" applyFill="1" applyBorder="1" applyAlignment="1">
      <alignment horizontal="center" wrapText="1"/>
    </xf>
    <xf numFmtId="0" fontId="21" fillId="23" borderId="31" xfId="0" applyFont="1" applyFill="1" applyBorder="1" applyAlignment="1">
      <alignment horizontal="center" wrapText="1"/>
    </xf>
    <xf numFmtId="0" fontId="21" fillId="20" borderId="8" xfId="0" applyFont="1" applyFill="1" applyBorder="1" applyAlignment="1">
      <alignment horizontal="center" wrapText="1"/>
    </xf>
    <xf numFmtId="0" fontId="21" fillId="24" borderId="14" xfId="0" applyFont="1" applyFill="1" applyBorder="1"/>
    <xf numFmtId="0" fontId="20" fillId="24" borderId="15" xfId="4" applyFont="1" applyFill="1" applyBorder="1" applyAlignment="1">
      <alignment horizontal="center"/>
    </xf>
    <xf numFmtId="0" fontId="21" fillId="24" borderId="16" xfId="0" applyFont="1" applyFill="1" applyBorder="1" applyAlignment="1">
      <alignment horizontal="center"/>
    </xf>
    <xf numFmtId="0" fontId="19" fillId="21" borderId="7" xfId="0" applyFont="1" applyFill="1" applyBorder="1" applyAlignment="1">
      <alignment horizontal="center" wrapText="1"/>
    </xf>
    <xf numFmtId="0" fontId="19" fillId="20" borderId="2" xfId="0" applyFont="1" applyFill="1" applyBorder="1" applyAlignment="1">
      <alignment horizontal="right"/>
    </xf>
    <xf numFmtId="0" fontId="19" fillId="24" borderId="2" xfId="0" applyFont="1" applyFill="1" applyBorder="1" applyAlignment="1">
      <alignment horizontal="right"/>
    </xf>
    <xf numFmtId="0" fontId="19" fillId="20" borderId="3" xfId="0" applyFont="1" applyFill="1" applyBorder="1" applyAlignment="1">
      <alignment horizontal="center" wrapText="1"/>
    </xf>
    <xf numFmtId="0" fontId="19" fillId="20" borderId="8" xfId="0" applyFont="1" applyFill="1" applyBorder="1" applyAlignment="1">
      <alignment horizontal="center" wrapText="1"/>
    </xf>
    <xf numFmtId="0" fontId="11" fillId="0" borderId="24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3" fillId="21" borderId="2" xfId="0" applyFont="1" applyFill="1" applyBorder="1" applyAlignment="1">
      <alignment horizontal="center" wrapText="1"/>
    </xf>
    <xf numFmtId="0" fontId="8" fillId="24" borderId="22" xfId="4" applyFont="1" applyFill="1" applyBorder="1" applyAlignment="1">
      <alignment horizontal="center"/>
    </xf>
    <xf numFmtId="0" fontId="8" fillId="24" borderId="50" xfId="4" applyFont="1" applyFill="1" applyBorder="1" applyAlignment="1">
      <alignment horizontal="center"/>
    </xf>
    <xf numFmtId="0" fontId="8" fillId="24" borderId="24" xfId="4" applyFont="1" applyFill="1" applyBorder="1" applyAlignment="1">
      <alignment horizontal="center"/>
    </xf>
    <xf numFmtId="0" fontId="8" fillId="2" borderId="24" xfId="4" applyFont="1" applyFill="1" applyBorder="1" applyAlignment="1">
      <alignment horizontal="center"/>
    </xf>
    <xf numFmtId="0" fontId="8" fillId="2" borderId="62" xfId="4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11" fillId="21" borderId="51" xfId="0" applyFont="1" applyFill="1" applyBorder="1"/>
    <xf numFmtId="0" fontId="3" fillId="20" borderId="72" xfId="0" applyFont="1" applyFill="1" applyBorder="1" applyAlignment="1">
      <alignment horizontal="center" wrapText="1"/>
    </xf>
    <xf numFmtId="0" fontId="3" fillId="23" borderId="64" xfId="0" applyFont="1" applyFill="1" applyBorder="1" applyAlignment="1">
      <alignment horizontal="center" wrapText="1"/>
    </xf>
    <xf numFmtId="0" fontId="3" fillId="4" borderId="64" xfId="0" applyFont="1" applyFill="1" applyBorder="1" applyAlignment="1">
      <alignment horizontal="center" wrapText="1"/>
    </xf>
    <xf numFmtId="0" fontId="3" fillId="20" borderId="64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right" wrapText="1"/>
    </xf>
    <xf numFmtId="0" fontId="19" fillId="23" borderId="11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wrapText="1"/>
    </xf>
    <xf numFmtId="0" fontId="19" fillId="20" borderId="11" xfId="0" applyFont="1" applyFill="1" applyBorder="1" applyAlignment="1">
      <alignment horizontal="center" wrapText="1"/>
    </xf>
    <xf numFmtId="0" fontId="19" fillId="24" borderId="11" xfId="0" applyFont="1" applyFill="1" applyBorder="1" applyAlignment="1">
      <alignment horizontal="center" wrapText="1"/>
    </xf>
    <xf numFmtId="0" fontId="19" fillId="13" borderId="64" xfId="0" applyFont="1" applyFill="1" applyBorder="1" applyAlignment="1">
      <alignment horizontal="center" wrapText="1"/>
    </xf>
    <xf numFmtId="0" fontId="19" fillId="23" borderId="36" xfId="0" applyFont="1" applyFill="1" applyBorder="1" applyAlignment="1">
      <alignment horizontal="center" wrapText="1"/>
    </xf>
    <xf numFmtId="0" fontId="19" fillId="4" borderId="64" xfId="0" applyFont="1" applyFill="1" applyBorder="1" applyAlignment="1">
      <alignment horizontal="center" wrapText="1"/>
    </xf>
    <xf numFmtId="0" fontId="19" fillId="7" borderId="64" xfId="0" applyFont="1" applyFill="1" applyBorder="1" applyAlignment="1">
      <alignment horizontal="center" wrapText="1"/>
    </xf>
    <xf numFmtId="0" fontId="19" fillId="20" borderId="64" xfId="0" applyFont="1" applyFill="1" applyBorder="1" applyAlignment="1">
      <alignment horizontal="center" wrapText="1"/>
    </xf>
    <xf numFmtId="0" fontId="19" fillId="24" borderId="64" xfId="0" applyFont="1" applyFill="1" applyBorder="1" applyAlignment="1">
      <alignment horizontal="center" wrapText="1"/>
    </xf>
    <xf numFmtId="0" fontId="19" fillId="20" borderId="33" xfId="0" applyFont="1" applyFill="1" applyBorder="1" applyAlignment="1">
      <alignment horizontal="center" wrapText="1"/>
    </xf>
    <xf numFmtId="0" fontId="19" fillId="24" borderId="34" xfId="0" applyFont="1" applyFill="1" applyBorder="1" applyAlignment="1">
      <alignment horizontal="center" wrapText="1"/>
    </xf>
    <xf numFmtId="0" fontId="19" fillId="7" borderId="34" xfId="0" applyFont="1" applyFill="1" applyBorder="1" applyAlignment="1">
      <alignment horizontal="center" wrapText="1"/>
    </xf>
    <xf numFmtId="0" fontId="19" fillId="13" borderId="34" xfId="0" applyFont="1" applyFill="1" applyBorder="1" applyAlignment="1">
      <alignment horizontal="center" wrapText="1"/>
    </xf>
    <xf numFmtId="0" fontId="19" fillId="23" borderId="34" xfId="0" applyFont="1" applyFill="1" applyBorder="1" applyAlignment="1">
      <alignment horizontal="center" wrapText="1"/>
    </xf>
    <xf numFmtId="0" fontId="19" fillId="4" borderId="34" xfId="0" applyFont="1" applyFill="1" applyBorder="1" applyAlignment="1">
      <alignment horizontal="center" wrapText="1"/>
    </xf>
    <xf numFmtId="0" fontId="19" fillId="20" borderId="34" xfId="0" applyFont="1" applyFill="1" applyBorder="1" applyAlignment="1">
      <alignment horizontal="center" wrapText="1"/>
    </xf>
    <xf numFmtId="0" fontId="19" fillId="20" borderId="34" xfId="0" applyFont="1" applyFill="1" applyBorder="1" applyAlignment="1">
      <alignment wrapText="1"/>
    </xf>
    <xf numFmtId="0" fontId="19" fillId="7" borderId="39" xfId="0" applyFont="1" applyFill="1" applyBorder="1" applyAlignment="1">
      <alignment horizontal="center" wrapText="1"/>
    </xf>
    <xf numFmtId="0" fontId="21" fillId="23" borderId="34" xfId="0" applyFont="1" applyFill="1" applyBorder="1" applyAlignment="1">
      <alignment horizontal="center" wrapText="1"/>
    </xf>
    <xf numFmtId="0" fontId="21" fillId="4" borderId="34" xfId="0" applyFont="1" applyFill="1" applyBorder="1" applyAlignment="1">
      <alignment horizontal="center" wrapText="1"/>
    </xf>
    <xf numFmtId="0" fontId="21" fillId="20" borderId="34" xfId="0" applyFont="1" applyFill="1" applyBorder="1" applyAlignment="1">
      <alignment horizontal="center" wrapText="1"/>
    </xf>
    <xf numFmtId="0" fontId="21" fillId="24" borderId="34" xfId="0" applyFont="1" applyFill="1" applyBorder="1" applyAlignment="1">
      <alignment horizontal="center" wrapText="1"/>
    </xf>
    <xf numFmtId="0" fontId="11" fillId="7" borderId="11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21" fillId="23" borderId="69" xfId="0" applyFont="1" applyFill="1" applyBorder="1" applyAlignment="1">
      <alignment horizontal="center" wrapText="1"/>
    </xf>
    <xf numFmtId="0" fontId="21" fillId="7" borderId="34" xfId="0" applyFont="1" applyFill="1" applyBorder="1" applyAlignment="1">
      <alignment horizontal="center" wrapText="1"/>
    </xf>
    <xf numFmtId="0" fontId="11" fillId="7" borderId="47" xfId="0" applyFont="1" applyFill="1" applyBorder="1" applyAlignment="1">
      <alignment horizontal="center"/>
    </xf>
    <xf numFmtId="0" fontId="11" fillId="29" borderId="17" xfId="0" applyFont="1" applyFill="1" applyBorder="1" applyAlignment="1">
      <alignment horizontal="center"/>
    </xf>
    <xf numFmtId="0" fontId="21" fillId="15" borderId="41" xfId="0" applyFont="1" applyFill="1" applyBorder="1" applyAlignment="1">
      <alignment horizontal="center"/>
    </xf>
    <xf numFmtId="0" fontId="21" fillId="24" borderId="4" xfId="0" applyFont="1" applyFill="1" applyBorder="1" applyAlignment="1">
      <alignment horizontal="center"/>
    </xf>
    <xf numFmtId="0" fontId="21" fillId="24" borderId="47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31" xfId="0" applyFont="1" applyFill="1" applyBorder="1" applyAlignment="1">
      <alignment horizontal="center"/>
    </xf>
    <xf numFmtId="0" fontId="11" fillId="15" borderId="61" xfId="0" applyFont="1" applyFill="1" applyBorder="1" applyAlignment="1">
      <alignment horizontal="center"/>
    </xf>
    <xf numFmtId="0" fontId="21" fillId="15" borderId="63" xfId="0" applyFont="1" applyFill="1" applyBorder="1" applyAlignment="1">
      <alignment horizontal="center"/>
    </xf>
    <xf numFmtId="0" fontId="21" fillId="23" borderId="41" xfId="0" applyFont="1" applyFill="1" applyBorder="1" applyAlignment="1">
      <alignment horizontal="center"/>
    </xf>
    <xf numFmtId="0" fontId="21" fillId="7" borderId="41" xfId="0" applyFont="1" applyFill="1" applyBorder="1" applyAlignment="1">
      <alignment horizontal="center"/>
    </xf>
    <xf numFmtId="0" fontId="21" fillId="3" borderId="66" xfId="0" applyFont="1" applyFill="1" applyBorder="1" applyAlignment="1">
      <alignment horizontal="center"/>
    </xf>
    <xf numFmtId="0" fontId="21" fillId="7" borderId="63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21" fillId="6" borderId="43" xfId="0" applyFont="1" applyFill="1" applyBorder="1" applyAlignment="1">
      <alignment horizontal="center"/>
    </xf>
    <xf numFmtId="0" fontId="21" fillId="18" borderId="13" xfId="0" applyFont="1" applyFill="1" applyBorder="1" applyAlignment="1">
      <alignment horizontal="center"/>
    </xf>
    <xf numFmtId="0" fontId="21" fillId="23" borderId="66" xfId="0" applyFont="1" applyFill="1" applyBorder="1" applyAlignment="1">
      <alignment horizontal="center"/>
    </xf>
    <xf numFmtId="0" fontId="21" fillId="13" borderId="41" xfId="0" applyFont="1" applyFill="1" applyBorder="1" applyAlignment="1">
      <alignment horizontal="center"/>
    </xf>
    <xf numFmtId="0" fontId="21" fillId="8" borderId="66" xfId="0" applyFont="1" applyFill="1" applyBorder="1" applyAlignment="1">
      <alignment horizontal="center"/>
    </xf>
    <xf numFmtId="0" fontId="21" fillId="31" borderId="19" xfId="0" applyFont="1" applyFill="1" applyBorder="1" applyAlignment="1">
      <alignment horizontal="center"/>
    </xf>
    <xf numFmtId="0" fontId="21" fillId="4" borderId="41" xfId="0" applyFont="1" applyFill="1" applyBorder="1" applyAlignment="1">
      <alignment horizontal="center"/>
    </xf>
    <xf numFmtId="0" fontId="21" fillId="26" borderId="59" xfId="0" applyFont="1" applyFill="1" applyBorder="1" applyAlignment="1">
      <alignment horizontal="center"/>
    </xf>
    <xf numFmtId="0" fontId="21" fillId="22" borderId="41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left"/>
    </xf>
    <xf numFmtId="0" fontId="11" fillId="6" borderId="6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21" fillId="6" borderId="31" xfId="0" applyFont="1" applyFill="1" applyBorder="1" applyAlignment="1">
      <alignment horizontal="center"/>
    </xf>
    <xf numFmtId="0" fontId="21" fillId="31" borderId="62" xfId="0" applyFont="1" applyFill="1" applyBorder="1" applyAlignment="1">
      <alignment horizontal="center"/>
    </xf>
    <xf numFmtId="0" fontId="21" fillId="31" borderId="27" xfId="0" applyFont="1" applyFill="1" applyBorder="1" applyAlignment="1">
      <alignment horizontal="center"/>
    </xf>
    <xf numFmtId="0" fontId="11" fillId="31" borderId="21" xfId="0" applyFont="1" applyFill="1" applyBorder="1" applyAlignment="1">
      <alignment horizontal="center"/>
    </xf>
    <xf numFmtId="0" fontId="11" fillId="31" borderId="20" xfId="0" applyFont="1" applyFill="1" applyBorder="1" applyAlignment="1">
      <alignment horizontal="center"/>
    </xf>
    <xf numFmtId="0" fontId="11" fillId="31" borderId="28" xfId="0" applyFont="1" applyFill="1" applyBorder="1" applyAlignment="1">
      <alignment horizontal="center"/>
    </xf>
    <xf numFmtId="0" fontId="11" fillId="31" borderId="45" xfId="0" applyFont="1" applyFill="1" applyBorder="1" applyAlignment="1">
      <alignment horizontal="center"/>
    </xf>
    <xf numFmtId="0" fontId="11" fillId="31" borderId="29" xfId="0" applyFont="1" applyFill="1" applyBorder="1" applyAlignment="1">
      <alignment horizontal="center"/>
    </xf>
    <xf numFmtId="0" fontId="11" fillId="29" borderId="64" xfId="0" applyFont="1" applyFill="1" applyBorder="1" applyAlignment="1">
      <alignment horizontal="center"/>
    </xf>
    <xf numFmtId="0" fontId="11" fillId="29" borderId="11" xfId="0" applyFont="1" applyFill="1" applyBorder="1" applyAlignment="1">
      <alignment horizontal="center"/>
    </xf>
    <xf numFmtId="0" fontId="11" fillId="7" borderId="74" xfId="0" applyFont="1" applyFill="1" applyBorder="1" applyAlignment="1">
      <alignment horizontal="center"/>
    </xf>
    <xf numFmtId="1" fontId="11" fillId="2" borderId="60" xfId="0" applyNumberFormat="1" applyFont="1" applyFill="1" applyBorder="1" applyAlignment="1">
      <alignment horizontal="center"/>
    </xf>
    <xf numFmtId="0" fontId="11" fillId="9" borderId="69" xfId="0" applyFont="1" applyFill="1" applyBorder="1"/>
    <xf numFmtId="0" fontId="11" fillId="9" borderId="35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11" fillId="9" borderId="69" xfId="0" applyFont="1" applyFill="1" applyBorder="1" applyAlignment="1">
      <alignment horizontal="center"/>
    </xf>
    <xf numFmtId="0" fontId="11" fillId="9" borderId="68" xfId="0" applyFont="1" applyFill="1" applyBorder="1" applyAlignment="1">
      <alignment horizontal="center"/>
    </xf>
    <xf numFmtId="0" fontId="21" fillId="9" borderId="60" xfId="0" applyFont="1" applyFill="1" applyBorder="1" applyAlignment="1">
      <alignment horizontal="center"/>
    </xf>
    <xf numFmtId="0" fontId="21" fillId="7" borderId="14" xfId="0" applyFont="1" applyFill="1" applyBorder="1"/>
    <xf numFmtId="0" fontId="11" fillId="7" borderId="72" xfId="0" applyFont="1" applyFill="1" applyBorder="1"/>
    <xf numFmtId="0" fontId="11" fillId="23" borderId="56" xfId="0" applyFont="1" applyFill="1" applyBorder="1"/>
    <xf numFmtId="0" fontId="21" fillId="5" borderId="2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1" fontId="21" fillId="3" borderId="35" xfId="0" applyNumberFormat="1" applyFont="1" applyFill="1" applyBorder="1" applyAlignment="1">
      <alignment horizontal="right"/>
    </xf>
    <xf numFmtId="0" fontId="21" fillId="2" borderId="32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61" xfId="0" applyFont="1" applyFill="1" applyBorder="1" applyAlignment="1">
      <alignment horizontal="center"/>
    </xf>
    <xf numFmtId="0" fontId="21" fillId="24" borderId="36" xfId="0" applyFont="1" applyFill="1" applyBorder="1" applyAlignment="1">
      <alignment horizontal="center"/>
    </xf>
    <xf numFmtId="0" fontId="11" fillId="2" borderId="58" xfId="0" applyFont="1" applyFill="1" applyBorder="1"/>
    <xf numFmtId="0" fontId="14" fillId="2" borderId="43" xfId="0" applyFont="1" applyFill="1" applyBorder="1"/>
    <xf numFmtId="0" fontId="19" fillId="20" borderId="76" xfId="0" applyFont="1" applyFill="1" applyBorder="1" applyAlignment="1">
      <alignment horizontal="center"/>
    </xf>
    <xf numFmtId="0" fontId="19" fillId="24" borderId="49" xfId="0" applyFont="1" applyFill="1" applyBorder="1" applyAlignment="1">
      <alignment horizontal="center"/>
    </xf>
    <xf numFmtId="0" fontId="19" fillId="7" borderId="49" xfId="0" applyFont="1" applyFill="1" applyBorder="1" applyAlignment="1">
      <alignment horizontal="center"/>
    </xf>
    <xf numFmtId="0" fontId="19" fillId="13" borderId="49" xfId="0" applyFont="1" applyFill="1" applyBorder="1" applyAlignment="1">
      <alignment horizontal="center"/>
    </xf>
    <xf numFmtId="0" fontId="19" fillId="4" borderId="49" xfId="0" applyFont="1" applyFill="1" applyBorder="1" applyAlignment="1">
      <alignment horizontal="center"/>
    </xf>
    <xf numFmtId="0" fontId="19" fillId="20" borderId="49" xfId="0" applyFont="1" applyFill="1" applyBorder="1" applyAlignment="1">
      <alignment horizontal="center"/>
    </xf>
    <xf numFmtId="0" fontId="19" fillId="4" borderId="57" xfId="0" applyFont="1" applyFill="1" applyBorder="1" applyAlignment="1">
      <alignment horizontal="center"/>
    </xf>
    <xf numFmtId="0" fontId="19" fillId="20" borderId="57" xfId="0" applyFont="1" applyFill="1" applyBorder="1" applyAlignment="1">
      <alignment horizontal="center"/>
    </xf>
    <xf numFmtId="0" fontId="19" fillId="7" borderId="77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20" borderId="49" xfId="0" applyFont="1" applyFill="1" applyBorder="1" applyAlignment="1">
      <alignment horizontal="center"/>
    </xf>
    <xf numFmtId="0" fontId="3" fillId="24" borderId="49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3" fillId="13" borderId="49" xfId="0" applyFont="1" applyFill="1" applyBorder="1" applyAlignment="1">
      <alignment horizontal="center" wrapText="1"/>
    </xf>
    <xf numFmtId="0" fontId="19" fillId="21" borderId="49" xfId="0" applyFont="1" applyFill="1" applyBorder="1" applyAlignment="1">
      <alignment horizontal="center" wrapText="1"/>
    </xf>
    <xf numFmtId="0" fontId="19" fillId="7" borderId="49" xfId="0" applyFont="1" applyFill="1" applyBorder="1" applyAlignment="1">
      <alignment horizontal="center" wrapText="1"/>
    </xf>
    <xf numFmtId="0" fontId="19" fillId="20" borderId="49" xfId="0" applyFont="1" applyFill="1" applyBorder="1" applyAlignment="1">
      <alignment horizontal="center" wrapText="1"/>
    </xf>
    <xf numFmtId="0" fontId="19" fillId="13" borderId="49" xfId="0" applyFont="1" applyFill="1" applyBorder="1" applyAlignment="1">
      <alignment horizontal="center" wrapText="1"/>
    </xf>
    <xf numFmtId="0" fontId="19" fillId="20" borderId="77" xfId="0" applyFont="1" applyFill="1" applyBorder="1" applyAlignment="1">
      <alignment horizontal="center" wrapText="1"/>
    </xf>
    <xf numFmtId="0" fontId="2" fillId="2" borderId="76" xfId="0" applyFont="1" applyFill="1" applyBorder="1"/>
    <xf numFmtId="0" fontId="2" fillId="2" borderId="49" xfId="0" applyFont="1" applyFill="1" applyBorder="1"/>
    <xf numFmtId="0" fontId="2" fillId="2" borderId="52" xfId="0" applyFont="1" applyFill="1" applyBorder="1" applyAlignment="1">
      <alignment horizontal="center" wrapText="1"/>
    </xf>
    <xf numFmtId="0" fontId="3" fillId="20" borderId="76" xfId="0" applyFont="1" applyFill="1" applyBorder="1" applyAlignment="1">
      <alignment horizontal="center" wrapText="1"/>
    </xf>
    <xf numFmtId="0" fontId="3" fillId="24" borderId="49" xfId="0" applyFont="1" applyFill="1" applyBorder="1" applyAlignment="1">
      <alignment horizontal="center" wrapText="1"/>
    </xf>
    <xf numFmtId="0" fontId="3" fillId="7" borderId="49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20" borderId="49" xfId="0" applyFont="1" applyFill="1" applyBorder="1" applyAlignment="1">
      <alignment horizontal="center" wrapText="1"/>
    </xf>
    <xf numFmtId="0" fontId="3" fillId="4" borderId="57" xfId="0" applyFont="1" applyFill="1" applyBorder="1" applyAlignment="1">
      <alignment horizontal="center" wrapText="1"/>
    </xf>
    <xf numFmtId="0" fontId="3" fillId="20" borderId="57" xfId="0" applyFont="1" applyFill="1" applyBorder="1" applyAlignment="1">
      <alignment horizontal="center" wrapText="1"/>
    </xf>
    <xf numFmtId="0" fontId="3" fillId="7" borderId="7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0" borderId="2" xfId="0" applyFont="1" applyFill="1" applyBorder="1" applyAlignment="1">
      <alignment horizontal="center" wrapText="1"/>
    </xf>
    <xf numFmtId="0" fontId="3" fillId="24" borderId="2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19" fillId="21" borderId="34" xfId="0" applyFont="1" applyFill="1" applyBorder="1" applyAlignment="1">
      <alignment horizontal="center" wrapText="1"/>
    </xf>
    <xf numFmtId="0" fontId="19" fillId="20" borderId="39" xfId="0" applyFont="1" applyFill="1" applyBorder="1" applyAlignment="1">
      <alignment horizontal="center" wrapText="1"/>
    </xf>
    <xf numFmtId="0" fontId="3" fillId="22" borderId="60" xfId="0" applyFont="1" applyFill="1" applyBorder="1" applyAlignment="1">
      <alignment horizontal="center" wrapText="1"/>
    </xf>
    <xf numFmtId="0" fontId="6" fillId="2" borderId="60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/>
    </xf>
    <xf numFmtId="0" fontId="21" fillId="4" borderId="49" xfId="0" applyFont="1" applyFill="1" applyBorder="1" applyAlignment="1">
      <alignment horizontal="center" wrapText="1"/>
    </xf>
    <xf numFmtId="0" fontId="21" fillId="13" borderId="49" xfId="0" applyFont="1" applyFill="1" applyBorder="1" applyAlignment="1">
      <alignment horizontal="center" wrapText="1"/>
    </xf>
    <xf numFmtId="0" fontId="21" fillId="21" borderId="49" xfId="0" applyFont="1" applyFill="1" applyBorder="1" applyAlignment="1">
      <alignment horizontal="center" wrapText="1"/>
    </xf>
    <xf numFmtId="0" fontId="21" fillId="7" borderId="49" xfId="0" applyFont="1" applyFill="1" applyBorder="1" applyAlignment="1">
      <alignment horizontal="center" wrapText="1"/>
    </xf>
    <xf numFmtId="0" fontId="21" fillId="20" borderId="49" xfId="0" applyFont="1" applyFill="1" applyBorder="1" applyAlignment="1">
      <alignment horizontal="center" wrapText="1"/>
    </xf>
    <xf numFmtId="0" fontId="21" fillId="23" borderId="57" xfId="0" applyFont="1" applyFill="1" applyBorder="1" applyAlignment="1">
      <alignment horizontal="center" wrapText="1"/>
    </xf>
    <xf numFmtId="0" fontId="19" fillId="20" borderId="76" xfId="0" applyFont="1" applyFill="1" applyBorder="1" applyAlignment="1">
      <alignment horizontal="center" wrapText="1"/>
    </xf>
    <xf numFmtId="0" fontId="19" fillId="24" borderId="57" xfId="0" applyFont="1" applyFill="1" applyBorder="1" applyAlignment="1">
      <alignment horizontal="center" wrapText="1"/>
    </xf>
    <xf numFmtId="0" fontId="19" fillId="23" borderId="49" xfId="0" applyFont="1" applyFill="1" applyBorder="1" applyAlignment="1">
      <alignment horizontal="center" wrapText="1"/>
    </xf>
    <xf numFmtId="0" fontId="19" fillId="4" borderId="49" xfId="0" applyFont="1" applyFill="1" applyBorder="1" applyAlignment="1">
      <alignment horizontal="center" wrapText="1"/>
    </xf>
    <xf numFmtId="0" fontId="19" fillId="24" borderId="49" xfId="0" applyFont="1" applyFill="1" applyBorder="1" applyAlignment="1">
      <alignment horizontal="center" wrapText="1"/>
    </xf>
    <xf numFmtId="0" fontId="19" fillId="7" borderId="77" xfId="0" applyFont="1" applyFill="1" applyBorder="1" applyAlignment="1">
      <alignment horizontal="center" wrapText="1"/>
    </xf>
    <xf numFmtId="0" fontId="19" fillId="23" borderId="57" xfId="0" applyFont="1" applyFill="1" applyBorder="1" applyAlignment="1">
      <alignment horizontal="center" wrapText="1"/>
    </xf>
    <xf numFmtId="0" fontId="19" fillId="20" borderId="52" xfId="0" applyFont="1" applyFill="1" applyBorder="1" applyAlignment="1">
      <alignment horizontal="center" wrapText="1"/>
    </xf>
    <xf numFmtId="0" fontId="21" fillId="13" borderId="34" xfId="0" applyFont="1" applyFill="1" applyBorder="1" applyAlignment="1">
      <alignment horizontal="center" wrapText="1"/>
    </xf>
    <xf numFmtId="0" fontId="21" fillId="21" borderId="34" xfId="0" applyFont="1" applyFill="1" applyBorder="1" applyAlignment="1">
      <alignment horizontal="center" wrapText="1"/>
    </xf>
    <xf numFmtId="0" fontId="3" fillId="22" borderId="58" xfId="0" applyFont="1" applyFill="1" applyBorder="1" applyAlignment="1">
      <alignment horizontal="center" wrapText="1"/>
    </xf>
    <xf numFmtId="0" fontId="14" fillId="2" borderId="5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1" fillId="7" borderId="56" xfId="0" applyFont="1" applyFill="1" applyBorder="1"/>
    <xf numFmtId="0" fontId="8" fillId="3" borderId="14" xfId="2" applyFont="1" applyFill="1" applyBorder="1" applyAlignment="1">
      <alignment horizontal="left"/>
    </xf>
    <xf numFmtId="0" fontId="21" fillId="3" borderId="14" xfId="0" applyFont="1" applyFill="1" applyBorder="1"/>
    <xf numFmtId="0" fontId="12" fillId="21" borderId="0" xfId="0" applyFont="1" applyFill="1" applyAlignment="1">
      <alignment horizontal="left" vertical="center"/>
    </xf>
    <xf numFmtId="0" fontId="14" fillId="22" borderId="17" xfId="0" applyFont="1" applyFill="1" applyBorder="1" applyAlignment="1">
      <alignment horizontal="center"/>
    </xf>
    <xf numFmtId="0" fontId="11" fillId="22" borderId="15" xfId="0" applyFont="1" applyFill="1" applyBorder="1" applyAlignment="1">
      <alignment horizontal="center"/>
    </xf>
    <xf numFmtId="0" fontId="19" fillId="21" borderId="64" xfId="0" applyFont="1" applyFill="1" applyBorder="1" applyAlignment="1">
      <alignment horizontal="center" wrapText="1"/>
    </xf>
    <xf numFmtId="0" fontId="19" fillId="23" borderId="71" xfId="0" applyFont="1" applyFill="1" applyBorder="1" applyAlignment="1">
      <alignment horizontal="center" wrapText="1"/>
    </xf>
    <xf numFmtId="0" fontId="19" fillId="21" borderId="69" xfId="0" applyFont="1" applyFill="1" applyBorder="1" applyAlignment="1">
      <alignment horizontal="center" wrapText="1"/>
    </xf>
    <xf numFmtId="0" fontId="19" fillId="23" borderId="69" xfId="0" applyFont="1" applyFill="1" applyBorder="1" applyAlignment="1">
      <alignment horizontal="center" wrapText="1"/>
    </xf>
    <xf numFmtId="0" fontId="21" fillId="5" borderId="49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21" fillId="21" borderId="69" xfId="0" applyFont="1" applyFill="1" applyBorder="1" applyAlignment="1">
      <alignment horizontal="center"/>
    </xf>
    <xf numFmtId="0" fontId="21" fillId="21" borderId="35" xfId="0" applyFont="1" applyFill="1" applyBorder="1" applyAlignment="1">
      <alignment horizontal="right"/>
    </xf>
    <xf numFmtId="0" fontId="11" fillId="21" borderId="64" xfId="0" applyFont="1" applyFill="1" applyBorder="1"/>
    <xf numFmtId="0" fontId="11" fillId="21" borderId="64" xfId="0" applyFont="1" applyFill="1" applyBorder="1" applyAlignment="1">
      <alignment horizontal="center"/>
    </xf>
    <xf numFmtId="0" fontId="11" fillId="21" borderId="65" xfId="0" applyFont="1" applyFill="1" applyBorder="1" applyAlignment="1">
      <alignment horizontal="center"/>
    </xf>
    <xf numFmtId="0" fontId="11" fillId="21" borderId="72" xfId="0" applyFont="1" applyFill="1" applyBorder="1" applyAlignment="1">
      <alignment horizontal="center"/>
    </xf>
    <xf numFmtId="0" fontId="8" fillId="21" borderId="64" xfId="4" applyFont="1" applyFill="1" applyBorder="1" applyAlignment="1">
      <alignment horizontal="center"/>
    </xf>
    <xf numFmtId="0" fontId="8" fillId="21" borderId="71" xfId="4" applyFont="1" applyFill="1" applyBorder="1" applyAlignment="1">
      <alignment horizontal="center"/>
    </xf>
    <xf numFmtId="0" fontId="8" fillId="21" borderId="72" xfId="4" applyFont="1" applyFill="1" applyBorder="1" applyAlignment="1">
      <alignment horizontal="center"/>
    </xf>
    <xf numFmtId="0" fontId="8" fillId="21" borderId="51" xfId="4" applyFont="1" applyFill="1" applyBorder="1" applyAlignment="1">
      <alignment horizontal="center"/>
    </xf>
    <xf numFmtId="0" fontId="21" fillId="21" borderId="19" xfId="0" applyFont="1" applyFill="1" applyBorder="1" applyAlignment="1">
      <alignment horizontal="center"/>
    </xf>
    <xf numFmtId="0" fontId="11" fillId="21" borderId="15" xfId="0" applyFont="1" applyFill="1" applyBorder="1"/>
    <xf numFmtId="0" fontId="11" fillId="21" borderId="15" xfId="0" applyFont="1" applyFill="1" applyBorder="1" applyAlignment="1">
      <alignment horizontal="center"/>
    </xf>
    <xf numFmtId="0" fontId="11" fillId="21" borderId="25" xfId="0" applyFont="1" applyFill="1" applyBorder="1" applyAlignment="1">
      <alignment horizontal="center"/>
    </xf>
    <xf numFmtId="0" fontId="11" fillId="21" borderId="14" xfId="0" applyFont="1" applyFill="1" applyBorder="1" applyAlignment="1">
      <alignment horizontal="center"/>
    </xf>
    <xf numFmtId="0" fontId="8" fillId="21" borderId="15" xfId="4" applyFont="1" applyFill="1" applyBorder="1" applyAlignment="1">
      <alignment horizontal="center"/>
    </xf>
    <xf numFmtId="0" fontId="8" fillId="21" borderId="26" xfId="4" applyFont="1" applyFill="1" applyBorder="1" applyAlignment="1">
      <alignment horizontal="center"/>
    </xf>
    <xf numFmtId="0" fontId="8" fillId="21" borderId="14" xfId="4" applyFont="1" applyFill="1" applyBorder="1" applyAlignment="1">
      <alignment horizontal="center"/>
    </xf>
    <xf numFmtId="0" fontId="11" fillId="15" borderId="36" xfId="0" applyFont="1" applyFill="1" applyBorder="1"/>
    <xf numFmtId="0" fontId="11" fillId="15" borderId="11" xfId="0" applyFont="1" applyFill="1" applyBorder="1"/>
    <xf numFmtId="0" fontId="11" fillId="15" borderId="37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11" fillId="15" borderId="74" xfId="0" applyFont="1" applyFill="1" applyBorder="1" applyAlignment="1">
      <alignment horizontal="center"/>
    </xf>
    <xf numFmtId="0" fontId="11" fillId="15" borderId="36" xfId="0" applyFont="1" applyFill="1" applyBorder="1" applyAlignment="1">
      <alignment horizontal="center"/>
    </xf>
    <xf numFmtId="0" fontId="11" fillId="15" borderId="50" xfId="0" applyFont="1" applyFill="1" applyBorder="1" applyAlignment="1">
      <alignment horizontal="center"/>
    </xf>
    <xf numFmtId="0" fontId="21" fillId="15" borderId="1" xfId="0" applyFont="1" applyFill="1" applyBorder="1"/>
    <xf numFmtId="0" fontId="21" fillId="15" borderId="2" xfId="0" applyFont="1" applyFill="1" applyBorder="1"/>
    <xf numFmtId="0" fontId="21" fillId="15" borderId="23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3" xfId="0" applyFont="1" applyFill="1" applyBorder="1" applyAlignment="1">
      <alignment horizontal="center"/>
    </xf>
    <xf numFmtId="0" fontId="21" fillId="15" borderId="40" xfId="0" applyFont="1" applyFill="1" applyBorder="1" applyAlignment="1">
      <alignment horizontal="center"/>
    </xf>
    <xf numFmtId="0" fontId="21" fillId="15" borderId="22" xfId="0" applyFont="1" applyFill="1" applyBorder="1" applyAlignment="1">
      <alignment horizontal="center"/>
    </xf>
    <xf numFmtId="0" fontId="11" fillId="16" borderId="36" xfId="0" applyFont="1" applyFill="1" applyBorder="1"/>
    <xf numFmtId="0" fontId="11" fillId="16" borderId="11" xfId="0" applyFont="1" applyFill="1" applyBorder="1"/>
    <xf numFmtId="0" fontId="11" fillId="16" borderId="11" xfId="0" applyFont="1" applyFill="1" applyBorder="1" applyAlignment="1">
      <alignment horizontal="center"/>
    </xf>
    <xf numFmtId="0" fontId="11" fillId="16" borderId="37" xfId="0" applyFont="1" applyFill="1" applyBorder="1" applyAlignment="1">
      <alignment horizontal="center"/>
    </xf>
    <xf numFmtId="0" fontId="11" fillId="16" borderId="56" xfId="0" applyFont="1" applyFill="1" applyBorder="1" applyAlignment="1">
      <alignment horizontal="center"/>
    </xf>
    <xf numFmtId="0" fontId="11" fillId="16" borderId="50" xfId="0" applyFont="1" applyFill="1" applyBorder="1" applyAlignment="1">
      <alignment horizontal="center"/>
    </xf>
    <xf numFmtId="0" fontId="11" fillId="16" borderId="74" xfId="0" applyFont="1" applyFill="1" applyBorder="1" applyAlignment="1">
      <alignment horizontal="center"/>
    </xf>
    <xf numFmtId="0" fontId="11" fillId="16" borderId="36" xfId="0" applyFont="1" applyFill="1" applyBorder="1" applyAlignment="1">
      <alignment horizontal="center"/>
    </xf>
    <xf numFmtId="0" fontId="11" fillId="16" borderId="38" xfId="0" applyFont="1" applyFill="1" applyBorder="1" applyAlignment="1">
      <alignment horizontal="center"/>
    </xf>
    <xf numFmtId="0" fontId="21" fillId="16" borderId="41" xfId="0" applyFont="1" applyFill="1" applyBorder="1" applyAlignment="1">
      <alignment horizontal="center"/>
    </xf>
    <xf numFmtId="0" fontId="21" fillId="16" borderId="12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21" fillId="5" borderId="23" xfId="0" applyFont="1" applyFill="1" applyBorder="1"/>
    <xf numFmtId="0" fontId="11" fillId="17" borderId="25" xfId="0" applyFont="1" applyFill="1" applyBorder="1"/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11" fillId="0" borderId="45" xfId="0" applyFont="1" applyBorder="1"/>
    <xf numFmtId="0" fontId="21" fillId="0" borderId="14" xfId="0" applyFont="1" applyBorder="1"/>
    <xf numFmtId="0" fontId="19" fillId="0" borderId="15" xfId="0" applyFont="1" applyBorder="1"/>
    <xf numFmtId="0" fontId="28" fillId="23" borderId="13" xfId="0" applyFont="1" applyFill="1" applyBorder="1" applyAlignment="1">
      <alignment horizontal="center"/>
    </xf>
    <xf numFmtId="49" fontId="29" fillId="23" borderId="22" xfId="1" applyNumberFormat="1" applyFont="1" applyFill="1" applyBorder="1"/>
    <xf numFmtId="0" fontId="23" fillId="23" borderId="56" xfId="0" applyFont="1" applyFill="1" applyBorder="1" applyAlignment="1">
      <alignment horizontal="center"/>
    </xf>
    <xf numFmtId="0" fontId="23" fillId="23" borderId="11" xfId="0" applyFont="1" applyFill="1" applyBorder="1" applyAlignment="1">
      <alignment horizontal="center"/>
    </xf>
    <xf numFmtId="0" fontId="23" fillId="23" borderId="0" xfId="0" applyFont="1" applyFill="1" applyAlignment="1">
      <alignment horizontal="center"/>
    </xf>
    <xf numFmtId="0" fontId="14" fillId="23" borderId="13" xfId="0" applyFont="1" applyFill="1" applyBorder="1" applyAlignment="1">
      <alignment horizontal="center"/>
    </xf>
    <xf numFmtId="0" fontId="21" fillId="20" borderId="76" xfId="0" applyFont="1" applyFill="1" applyBorder="1" applyAlignment="1">
      <alignment horizontal="center" wrapText="1"/>
    </xf>
    <xf numFmtId="0" fontId="21" fillId="24" borderId="49" xfId="0" applyFont="1" applyFill="1" applyBorder="1" applyAlignment="1">
      <alignment horizontal="center" wrapText="1"/>
    </xf>
    <xf numFmtId="0" fontId="21" fillId="23" borderId="49" xfId="0" applyFont="1" applyFill="1" applyBorder="1" applyAlignment="1">
      <alignment horizontal="center" wrapText="1"/>
    </xf>
    <xf numFmtId="0" fontId="21" fillId="7" borderId="77" xfId="0" applyFont="1" applyFill="1" applyBorder="1" applyAlignment="1">
      <alignment horizontal="center" wrapText="1"/>
    </xf>
    <xf numFmtId="0" fontId="21" fillId="20" borderId="49" xfId="0" applyFont="1" applyFill="1" applyBorder="1" applyAlignment="1">
      <alignment horizontal="right" wrapText="1"/>
    </xf>
    <xf numFmtId="0" fontId="21" fillId="24" borderId="49" xfId="0" applyFont="1" applyFill="1" applyBorder="1" applyAlignment="1">
      <alignment horizontal="right" wrapText="1"/>
    </xf>
    <xf numFmtId="0" fontId="11" fillId="26" borderId="38" xfId="0" applyFont="1" applyFill="1" applyBorder="1" applyAlignment="1">
      <alignment horizontal="center"/>
    </xf>
    <xf numFmtId="0" fontId="20" fillId="4" borderId="23" xfId="4" applyFont="1" applyFill="1" applyBorder="1" applyAlignment="1">
      <alignment horizontal="center"/>
    </xf>
    <xf numFmtId="0" fontId="20" fillId="4" borderId="2" xfId="4" applyFont="1" applyFill="1" applyBorder="1" applyAlignment="1">
      <alignment horizontal="center"/>
    </xf>
    <xf numFmtId="0" fontId="20" fillId="4" borderId="3" xfId="4" applyFont="1" applyFill="1" applyBorder="1" applyAlignment="1">
      <alignment horizontal="center"/>
    </xf>
    <xf numFmtId="0" fontId="20" fillId="4" borderId="40" xfId="4" applyFont="1" applyFill="1" applyBorder="1" applyAlignment="1">
      <alignment horizontal="center"/>
    </xf>
    <xf numFmtId="0" fontId="8" fillId="6" borderId="25" xfId="4" applyFont="1" applyFill="1" applyBorder="1" applyAlignment="1">
      <alignment horizontal="center"/>
    </xf>
    <xf numFmtId="0" fontId="21" fillId="7" borderId="1" xfId="0" applyFont="1" applyFill="1" applyBorder="1"/>
    <xf numFmtId="0" fontId="21" fillId="7" borderId="2" xfId="0" applyFont="1" applyFill="1" applyBorder="1"/>
    <xf numFmtId="0" fontId="21" fillId="24" borderId="56" xfId="0" applyFont="1" applyFill="1" applyBorder="1"/>
    <xf numFmtId="0" fontId="21" fillId="24" borderId="11" xfId="0" applyFont="1" applyFill="1" applyBorder="1"/>
    <xf numFmtId="0" fontId="21" fillId="24" borderId="37" xfId="0" applyFont="1" applyFill="1" applyBorder="1" applyAlignment="1">
      <alignment horizontal="center"/>
    </xf>
    <xf numFmtId="0" fontId="21" fillId="24" borderId="78" xfId="0" applyFont="1" applyFill="1" applyBorder="1" applyAlignment="1">
      <alignment horizontal="center"/>
    </xf>
    <xf numFmtId="0" fontId="11" fillId="24" borderId="9" xfId="0" applyFont="1" applyFill="1" applyBorder="1" applyAlignment="1">
      <alignment horizontal="center"/>
    </xf>
    <xf numFmtId="0" fontId="21" fillId="24" borderId="56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11" fillId="24" borderId="63" xfId="0" applyFont="1" applyFill="1" applyBorder="1" applyAlignment="1">
      <alignment horizontal="center"/>
    </xf>
    <xf numFmtId="0" fontId="21" fillId="24" borderId="50" xfId="0" applyFont="1" applyFill="1" applyBorder="1" applyAlignment="1">
      <alignment horizontal="center"/>
    </xf>
    <xf numFmtId="0" fontId="11" fillId="2" borderId="71" xfId="0" applyFont="1" applyFill="1" applyBorder="1"/>
    <xf numFmtId="0" fontId="11" fillId="2" borderId="73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2" borderId="64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1" fillId="2" borderId="46" xfId="0" applyFont="1" applyFill="1" applyBorder="1" applyAlignment="1">
      <alignment horizontal="center"/>
    </xf>
    <xf numFmtId="0" fontId="8" fillId="24" borderId="41" xfId="4" applyFont="1" applyFill="1" applyBorder="1" applyAlignment="1">
      <alignment horizontal="center"/>
    </xf>
    <xf numFmtId="0" fontId="20" fillId="24" borderId="17" xfId="4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 vertical="center" wrapText="1"/>
    </xf>
    <xf numFmtId="0" fontId="11" fillId="17" borderId="55" xfId="0" applyFont="1" applyFill="1" applyBorder="1" applyAlignment="1">
      <alignment horizontal="center" vertical="center"/>
    </xf>
    <xf numFmtId="0" fontId="21" fillId="17" borderId="46" xfId="0" applyFont="1" applyFill="1" applyBorder="1" applyAlignment="1">
      <alignment horizontal="center" vertical="center"/>
    </xf>
    <xf numFmtId="49" fontId="29" fillId="23" borderId="13" xfId="1" applyNumberFormat="1" applyFont="1" applyFill="1" applyBorder="1"/>
    <xf numFmtId="0" fontId="14" fillId="20" borderId="17" xfId="0" applyFont="1" applyFill="1" applyBorder="1"/>
    <xf numFmtId="0" fontId="14" fillId="8" borderId="17" xfId="0" applyFont="1" applyFill="1" applyBorder="1"/>
    <xf numFmtId="0" fontId="14" fillId="27" borderId="17" xfId="0" applyFont="1" applyFill="1" applyBorder="1"/>
    <xf numFmtId="0" fontId="14" fillId="7" borderId="17" xfId="0" applyFont="1" applyFill="1" applyBorder="1"/>
    <xf numFmtId="0" fontId="14" fillId="25" borderId="17" xfId="0" applyFont="1" applyFill="1" applyBorder="1"/>
    <xf numFmtId="0" fontId="11" fillId="5" borderId="71" xfId="0" applyFont="1" applyFill="1" applyBorder="1"/>
    <xf numFmtId="0" fontId="11" fillId="5" borderId="7" xfId="0" applyFont="1" applyFill="1" applyBorder="1"/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8" fillId="5" borderId="7" xfId="4" applyFont="1" applyFill="1" applyBorder="1" applyAlignment="1">
      <alignment horizontal="center"/>
    </xf>
    <xf numFmtId="0" fontId="8" fillId="5" borderId="31" xfId="4" applyFont="1" applyFill="1" applyBorder="1" applyAlignment="1">
      <alignment horizontal="center"/>
    </xf>
    <xf numFmtId="0" fontId="8" fillId="5" borderId="32" xfId="4" applyFont="1" applyFill="1" applyBorder="1" applyAlignment="1">
      <alignment horizontal="center"/>
    </xf>
    <xf numFmtId="0" fontId="8" fillId="5" borderId="6" xfId="4" applyFont="1" applyFill="1" applyBorder="1" applyAlignment="1">
      <alignment horizontal="center"/>
    </xf>
    <xf numFmtId="0" fontId="8" fillId="5" borderId="61" xfId="4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21" fillId="14" borderId="45" xfId="0" applyFont="1" applyFill="1" applyBorder="1" applyAlignment="1">
      <alignment horizontal="center"/>
    </xf>
    <xf numFmtId="0" fontId="21" fillId="14" borderId="20" xfId="0" applyFont="1" applyFill="1" applyBorder="1" applyAlignment="1">
      <alignment horizontal="center"/>
    </xf>
    <xf numFmtId="0" fontId="21" fillId="14" borderId="28" xfId="0" applyFont="1" applyFill="1" applyBorder="1" applyAlignment="1">
      <alignment horizontal="center"/>
    </xf>
    <xf numFmtId="0" fontId="21" fillId="14" borderId="62" xfId="0" applyFont="1" applyFill="1" applyBorder="1" applyAlignment="1">
      <alignment horizontal="center"/>
    </xf>
    <xf numFmtId="0" fontId="21" fillId="14" borderId="27" xfId="0" applyFont="1" applyFill="1" applyBorder="1" applyAlignment="1">
      <alignment horizontal="center"/>
    </xf>
    <xf numFmtId="0" fontId="21" fillId="14" borderId="21" xfId="0" applyFont="1" applyFill="1" applyBorder="1" applyAlignment="1">
      <alignment horizontal="center"/>
    </xf>
    <xf numFmtId="0" fontId="21" fillId="31" borderId="36" xfId="0" applyFont="1" applyFill="1" applyBorder="1"/>
    <xf numFmtId="0" fontId="21" fillId="31" borderId="11" xfId="0" applyFont="1" applyFill="1" applyBorder="1"/>
    <xf numFmtId="0" fontId="21" fillId="31" borderId="11" xfId="0" applyFont="1" applyFill="1" applyBorder="1" applyAlignment="1">
      <alignment horizontal="center"/>
    </xf>
    <xf numFmtId="0" fontId="21" fillId="31" borderId="37" xfId="0" applyFont="1" applyFill="1" applyBorder="1" applyAlignment="1">
      <alignment horizontal="center"/>
    </xf>
    <xf numFmtId="0" fontId="21" fillId="31" borderId="56" xfId="0" applyFont="1" applyFill="1" applyBorder="1" applyAlignment="1">
      <alignment horizontal="center"/>
    </xf>
    <xf numFmtId="0" fontId="21" fillId="31" borderId="50" xfId="0" applyFont="1" applyFill="1" applyBorder="1" applyAlignment="1">
      <alignment horizontal="center"/>
    </xf>
    <xf numFmtId="0" fontId="21" fillId="31" borderId="74" xfId="0" applyFont="1" applyFill="1" applyBorder="1" applyAlignment="1">
      <alignment horizontal="center"/>
    </xf>
    <xf numFmtId="0" fontId="21" fillId="31" borderId="36" xfId="0" applyFont="1" applyFill="1" applyBorder="1" applyAlignment="1">
      <alignment horizontal="center"/>
    </xf>
    <xf numFmtId="0" fontId="21" fillId="31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56" xfId="0" applyFont="1" applyBorder="1"/>
    <xf numFmtId="0" fontId="11" fillId="0" borderId="11" xfId="0" applyFont="1" applyBorder="1"/>
    <xf numFmtId="0" fontId="11" fillId="0" borderId="37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49" fontId="21" fillId="2" borderId="35" xfId="0" applyNumberFormat="1" applyFont="1" applyFill="1" applyBorder="1" applyAlignment="1">
      <alignment horizontal="center" wrapText="1"/>
    </xf>
    <xf numFmtId="0" fontId="14" fillId="7" borderId="34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/>
    </xf>
    <xf numFmtId="0" fontId="23" fillId="2" borderId="27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28" xfId="0" applyFont="1" applyFill="1" applyBorder="1" applyAlignment="1">
      <alignment horizontal="center"/>
    </xf>
    <xf numFmtId="0" fontId="2" fillId="2" borderId="17" xfId="0" applyFont="1" applyFill="1" applyBorder="1"/>
    <xf numFmtId="49" fontId="17" fillId="7" borderId="21" xfId="2" applyNumberFormat="1" applyFont="1" applyFill="1" applyBorder="1"/>
    <xf numFmtId="0" fontId="11" fillId="7" borderId="45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49" fontId="8" fillId="7" borderId="66" xfId="2" applyNumberFormat="1" applyFont="1" applyFill="1" applyBorder="1"/>
    <xf numFmtId="0" fontId="11" fillId="21" borderId="72" xfId="0" applyFont="1" applyFill="1" applyBorder="1"/>
    <xf numFmtId="0" fontId="11" fillId="21" borderId="14" xfId="0" applyFont="1" applyFill="1" applyBorder="1"/>
    <xf numFmtId="0" fontId="11" fillId="21" borderId="56" xfId="0" applyFont="1" applyFill="1" applyBorder="1"/>
    <xf numFmtId="0" fontId="11" fillId="21" borderId="11" xfId="0" applyFont="1" applyFill="1" applyBorder="1"/>
    <xf numFmtId="0" fontId="11" fillId="21" borderId="11" xfId="0" applyFont="1" applyFill="1" applyBorder="1" applyAlignment="1">
      <alignment horizontal="center"/>
    </xf>
    <xf numFmtId="0" fontId="11" fillId="21" borderId="37" xfId="0" applyFont="1" applyFill="1" applyBorder="1" applyAlignment="1">
      <alignment horizontal="center"/>
    </xf>
    <xf numFmtId="0" fontId="11" fillId="21" borderId="56" xfId="0" applyFont="1" applyFill="1" applyBorder="1" applyAlignment="1">
      <alignment horizontal="center"/>
    </xf>
    <xf numFmtId="0" fontId="8" fillId="21" borderId="11" xfId="4" applyFont="1" applyFill="1" applyBorder="1" applyAlignment="1">
      <alignment horizontal="center"/>
    </xf>
    <xf numFmtId="0" fontId="8" fillId="21" borderId="36" xfId="4" applyFont="1" applyFill="1" applyBorder="1" applyAlignment="1">
      <alignment horizontal="center"/>
    </xf>
    <xf numFmtId="0" fontId="8" fillId="21" borderId="56" xfId="4" applyFont="1" applyFill="1" applyBorder="1" applyAlignment="1">
      <alignment horizontal="center"/>
    </xf>
    <xf numFmtId="0" fontId="8" fillId="21" borderId="50" xfId="4" applyFont="1" applyFill="1" applyBorder="1" applyAlignment="1">
      <alignment horizontal="center"/>
    </xf>
    <xf numFmtId="0" fontId="21" fillId="21" borderId="41" xfId="0" applyFont="1" applyFill="1" applyBorder="1" applyAlignment="1">
      <alignment horizontal="center"/>
    </xf>
    <xf numFmtId="0" fontId="21" fillId="21" borderId="12" xfId="0" applyFont="1" applyFill="1" applyBorder="1" applyAlignment="1">
      <alignment horizontal="center"/>
    </xf>
    <xf numFmtId="49" fontId="11" fillId="2" borderId="60" xfId="0" applyNumberFormat="1" applyFont="1" applyFill="1" applyBorder="1" applyAlignment="1">
      <alignment horizontal="center"/>
    </xf>
    <xf numFmtId="0" fontId="11" fillId="23" borderId="33" xfId="0" applyFont="1" applyFill="1" applyBorder="1"/>
    <xf numFmtId="0" fontId="11" fillId="23" borderId="34" xfId="0" applyFont="1" applyFill="1" applyBorder="1"/>
    <xf numFmtId="0" fontId="11" fillId="8" borderId="34" xfId="0" applyFont="1" applyFill="1" applyBorder="1" applyAlignment="1">
      <alignment horizontal="center"/>
    </xf>
    <xf numFmtId="0" fontId="11" fillId="23" borderId="34" xfId="0" applyFont="1" applyFill="1" applyBorder="1" applyAlignment="1">
      <alignment horizontal="center"/>
    </xf>
    <xf numFmtId="0" fontId="11" fillId="23" borderId="35" xfId="0" applyFont="1" applyFill="1" applyBorder="1" applyAlignment="1">
      <alignment horizontal="center"/>
    </xf>
    <xf numFmtId="0" fontId="11" fillId="23" borderId="33" xfId="0" applyFont="1" applyFill="1" applyBorder="1" applyAlignment="1">
      <alignment horizontal="center"/>
    </xf>
    <xf numFmtId="0" fontId="8" fillId="23" borderId="34" xfId="4" applyFont="1" applyFill="1" applyBorder="1" applyAlignment="1">
      <alignment horizontal="center"/>
    </xf>
    <xf numFmtId="0" fontId="8" fillId="23" borderId="69" xfId="4" applyFont="1" applyFill="1" applyBorder="1" applyAlignment="1">
      <alignment horizontal="center"/>
    </xf>
    <xf numFmtId="0" fontId="8" fillId="23" borderId="33" xfId="4" applyFont="1" applyFill="1" applyBorder="1" applyAlignment="1">
      <alignment horizontal="center"/>
    </xf>
    <xf numFmtId="0" fontId="8" fillId="23" borderId="80" xfId="4" applyFont="1" applyFill="1" applyBorder="1" applyAlignment="1">
      <alignment horizontal="center"/>
    </xf>
    <xf numFmtId="0" fontId="21" fillId="23" borderId="60" xfId="0" applyFont="1" applyFill="1" applyBorder="1" applyAlignment="1">
      <alignment horizontal="center"/>
    </xf>
    <xf numFmtId="0" fontId="21" fillId="23" borderId="68" xfId="0" applyFont="1" applyFill="1" applyBorder="1" applyAlignment="1">
      <alignment horizontal="center"/>
    </xf>
    <xf numFmtId="0" fontId="11" fillId="23" borderId="39" xfId="0" applyFont="1" applyFill="1" applyBorder="1" applyAlignment="1">
      <alignment horizontal="center"/>
    </xf>
    <xf numFmtId="0" fontId="11" fillId="29" borderId="20" xfId="0" applyFont="1" applyFill="1" applyBorder="1" applyAlignment="1">
      <alignment horizontal="center"/>
    </xf>
    <xf numFmtId="0" fontId="11" fillId="29" borderId="38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0" fontId="11" fillId="3" borderId="37" xfId="0" applyFont="1" applyFill="1" applyBorder="1"/>
    <xf numFmtId="0" fontId="21" fillId="29" borderId="54" xfId="0" applyFont="1" applyFill="1" applyBorder="1" applyAlignment="1">
      <alignment horizontal="center"/>
    </xf>
    <xf numFmtId="0" fontId="21" fillId="29" borderId="38" xfId="0" applyFont="1" applyFill="1" applyBorder="1" applyAlignment="1">
      <alignment horizontal="center"/>
    </xf>
    <xf numFmtId="0" fontId="21" fillId="29" borderId="55" xfId="0" applyFont="1" applyFill="1" applyBorder="1" applyAlignment="1">
      <alignment horizontal="center"/>
    </xf>
    <xf numFmtId="0" fontId="21" fillId="18" borderId="38" xfId="0" applyFont="1" applyFill="1" applyBorder="1" applyAlignment="1">
      <alignment horizontal="center"/>
    </xf>
    <xf numFmtId="0" fontId="21" fillId="18" borderId="54" xfId="0" applyFont="1" applyFill="1" applyBorder="1" applyAlignment="1">
      <alignment horizontal="center"/>
    </xf>
    <xf numFmtId="0" fontId="21" fillId="18" borderId="75" xfId="0" applyFont="1" applyFill="1" applyBorder="1" applyAlignment="1">
      <alignment horizontal="center"/>
    </xf>
    <xf numFmtId="0" fontId="11" fillId="26" borderId="70" xfId="0" applyFont="1" applyFill="1" applyBorder="1"/>
    <xf numFmtId="0" fontId="11" fillId="26" borderId="38" xfId="0" applyFont="1" applyFill="1" applyBorder="1"/>
    <xf numFmtId="0" fontId="11" fillId="26" borderId="55" xfId="0" applyFont="1" applyFill="1" applyBorder="1" applyAlignment="1">
      <alignment horizontal="center"/>
    </xf>
    <xf numFmtId="0" fontId="21" fillId="26" borderId="54" xfId="0" applyFont="1" applyFill="1" applyBorder="1" applyAlignment="1">
      <alignment horizontal="center"/>
    </xf>
    <xf numFmtId="0" fontId="21" fillId="26" borderId="38" xfId="0" applyFont="1" applyFill="1" applyBorder="1" applyAlignment="1">
      <alignment horizontal="center"/>
    </xf>
    <xf numFmtId="0" fontId="11" fillId="26" borderId="75" xfId="0" applyFont="1" applyFill="1" applyBorder="1" applyAlignment="1">
      <alignment horizontal="center"/>
    </xf>
    <xf numFmtId="0" fontId="11" fillId="26" borderId="70" xfId="0" applyFont="1" applyFill="1" applyBorder="1" applyAlignment="1">
      <alignment horizontal="center"/>
    </xf>
    <xf numFmtId="0" fontId="21" fillId="26" borderId="55" xfId="0" applyFont="1" applyFill="1" applyBorder="1" applyAlignment="1">
      <alignment horizontal="center"/>
    </xf>
    <xf numFmtId="0" fontId="21" fillId="26" borderId="53" xfId="0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0" fontId="11" fillId="26" borderId="1" xfId="0" applyFont="1" applyFill="1" applyBorder="1"/>
    <xf numFmtId="0" fontId="11" fillId="26" borderId="2" xfId="0" applyFont="1" applyFill="1" applyBorder="1"/>
    <xf numFmtId="0" fontId="11" fillId="26" borderId="2" xfId="0" applyFont="1" applyFill="1" applyBorder="1" applyAlignment="1">
      <alignment horizontal="center"/>
    </xf>
    <xf numFmtId="0" fontId="11" fillId="26" borderId="23" xfId="0" applyFont="1" applyFill="1" applyBorder="1" applyAlignment="1">
      <alignment horizontal="center"/>
    </xf>
    <xf numFmtId="0" fontId="21" fillId="26" borderId="1" xfId="0" applyFont="1" applyFill="1" applyBorder="1" applyAlignment="1">
      <alignment horizontal="center"/>
    </xf>
    <xf numFmtId="0" fontId="21" fillId="26" borderId="2" xfId="0" applyFont="1" applyFill="1" applyBorder="1" applyAlignment="1">
      <alignment horizontal="center"/>
    </xf>
    <xf numFmtId="0" fontId="11" fillId="26" borderId="3" xfId="0" applyFont="1" applyFill="1" applyBorder="1" applyAlignment="1">
      <alignment horizontal="center"/>
    </xf>
    <xf numFmtId="0" fontId="11" fillId="26" borderId="40" xfId="0" applyFont="1" applyFill="1" applyBorder="1" applyAlignment="1">
      <alignment horizontal="center"/>
    </xf>
    <xf numFmtId="0" fontId="21" fillId="26" borderId="23" xfId="0" applyFont="1" applyFill="1" applyBorder="1" applyAlignment="1">
      <alignment horizontal="center"/>
    </xf>
    <xf numFmtId="0" fontId="21" fillId="26" borderId="47" xfId="0" applyFont="1" applyFill="1" applyBorder="1" applyAlignment="1">
      <alignment horizontal="center"/>
    </xf>
    <xf numFmtId="0" fontId="21" fillId="26" borderId="13" xfId="0" applyFont="1" applyFill="1" applyBorder="1" applyAlignment="1">
      <alignment horizontal="center"/>
    </xf>
    <xf numFmtId="0" fontId="21" fillId="26" borderId="19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20" fillId="2" borderId="25" xfId="4" applyFont="1" applyFill="1" applyBorder="1" applyAlignment="1">
      <alignment horizontal="center"/>
    </xf>
    <xf numFmtId="0" fontId="8" fillId="2" borderId="36" xfId="4" applyFont="1" applyFill="1" applyBorder="1" applyAlignment="1">
      <alignment horizontal="center"/>
    </xf>
    <xf numFmtId="0" fontId="8" fillId="2" borderId="74" xfId="4" applyFont="1" applyFill="1" applyBorder="1" applyAlignment="1">
      <alignment horizontal="center"/>
    </xf>
    <xf numFmtId="0" fontId="8" fillId="2" borderId="50" xfId="4" applyFont="1" applyFill="1" applyBorder="1" applyAlignment="1">
      <alignment horizontal="center"/>
    </xf>
    <xf numFmtId="0" fontId="8" fillId="2" borderId="37" xfId="4" applyFont="1" applyFill="1" applyBorder="1" applyAlignment="1">
      <alignment horizontal="center"/>
    </xf>
    <xf numFmtId="0" fontId="8" fillId="2" borderId="44" xfId="4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21" fillId="3" borderId="6" xfId="0" applyFont="1" applyFill="1" applyBorder="1"/>
    <xf numFmtId="0" fontId="21" fillId="3" borderId="7" xfId="0" applyFont="1" applyFill="1" applyBorder="1"/>
    <xf numFmtId="0" fontId="21" fillId="15" borderId="64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61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31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right"/>
    </xf>
    <xf numFmtId="0" fontId="21" fillId="5" borderId="1" xfId="0" applyFont="1" applyFill="1" applyBorder="1"/>
    <xf numFmtId="0" fontId="21" fillId="5" borderId="14" xfId="0" applyFont="1" applyFill="1" applyBorder="1"/>
    <xf numFmtId="0" fontId="11" fillId="5" borderId="14" xfId="0" applyFont="1" applyFill="1" applyBorder="1"/>
    <xf numFmtId="0" fontId="11" fillId="21" borderId="74" xfId="0" applyFont="1" applyFill="1" applyBorder="1" applyAlignment="1">
      <alignment horizontal="center"/>
    </xf>
    <xf numFmtId="0" fontId="11" fillId="21" borderId="16" xfId="0" applyFont="1" applyFill="1" applyBorder="1" applyAlignment="1">
      <alignment horizontal="center"/>
    </xf>
    <xf numFmtId="0" fontId="11" fillId="21" borderId="73" xfId="0" applyFont="1" applyFill="1" applyBorder="1" applyAlignment="1">
      <alignment horizontal="center"/>
    </xf>
    <xf numFmtId="0" fontId="11" fillId="7" borderId="56" xfId="0" applyFont="1" applyFill="1" applyBorder="1"/>
    <xf numFmtId="0" fontId="11" fillId="15" borderId="56" xfId="0" applyFont="1" applyFill="1" applyBorder="1"/>
    <xf numFmtId="0" fontId="21" fillId="15" borderId="14" xfId="0" applyFont="1" applyFill="1" applyBorder="1"/>
    <xf numFmtId="0" fontId="11" fillId="15" borderId="14" xfId="0" applyFont="1" applyFill="1" applyBorder="1"/>
    <xf numFmtId="0" fontId="11" fillId="15" borderId="6" xfId="0" applyFont="1" applyFill="1" applyBorder="1"/>
    <xf numFmtId="0" fontId="11" fillId="14" borderId="56" xfId="0" applyFont="1" applyFill="1" applyBorder="1"/>
    <xf numFmtId="0" fontId="11" fillId="14" borderId="45" xfId="0" applyFont="1" applyFill="1" applyBorder="1"/>
    <xf numFmtId="0" fontId="11" fillId="14" borderId="27" xfId="0" applyFont="1" applyFill="1" applyBorder="1" applyAlignment="1">
      <alignment horizontal="center"/>
    </xf>
    <xf numFmtId="0" fontId="11" fillId="10" borderId="56" xfId="0" applyFont="1" applyFill="1" applyBorder="1"/>
    <xf numFmtId="0" fontId="21" fillId="10" borderId="14" xfId="0" applyFont="1" applyFill="1" applyBorder="1"/>
    <xf numFmtId="0" fontId="11" fillId="10" borderId="14" xfId="0" applyFont="1" applyFill="1" applyBorder="1"/>
    <xf numFmtId="0" fontId="11" fillId="17" borderId="16" xfId="0" applyFont="1" applyFill="1" applyBorder="1" applyAlignment="1">
      <alignment horizontal="center"/>
    </xf>
    <xf numFmtId="0" fontId="11" fillId="26" borderId="56" xfId="0" applyFont="1" applyFill="1" applyBorder="1"/>
    <xf numFmtId="0" fontId="11" fillId="26" borderId="14" xfId="0" applyFont="1" applyFill="1" applyBorder="1"/>
    <xf numFmtId="0" fontId="21" fillId="26" borderId="14" xfId="0" applyFont="1" applyFill="1" applyBorder="1"/>
    <xf numFmtId="0" fontId="11" fillId="4" borderId="1" xfId="0" applyFont="1" applyFill="1" applyBorder="1"/>
    <xf numFmtId="0" fontId="11" fillId="4" borderId="56" xfId="0" applyFont="1" applyFill="1" applyBorder="1"/>
    <xf numFmtId="0" fontId="11" fillId="4" borderId="74" xfId="0" applyFont="1" applyFill="1" applyBorder="1" applyAlignment="1">
      <alignment horizontal="center"/>
    </xf>
    <xf numFmtId="0" fontId="21" fillId="4" borderId="56" xfId="0" applyFont="1" applyFill="1" applyBorder="1"/>
    <xf numFmtId="0" fontId="21" fillId="4" borderId="74" xfId="0" applyFont="1" applyFill="1" applyBorder="1" applyAlignment="1">
      <alignment horizontal="center"/>
    </xf>
    <xf numFmtId="0" fontId="11" fillId="13" borderId="14" xfId="0" applyFont="1" applyFill="1" applyBorder="1"/>
    <xf numFmtId="0" fontId="21" fillId="6" borderId="14" xfId="0" applyFont="1" applyFill="1" applyBorder="1"/>
    <xf numFmtId="0" fontId="11" fillId="6" borderId="14" xfId="0" applyFont="1" applyFill="1" applyBorder="1"/>
    <xf numFmtId="0" fontId="21" fillId="6" borderId="14" xfId="0" applyFont="1" applyFill="1" applyBorder="1" applyAlignment="1">
      <alignment horizontal="left"/>
    </xf>
    <xf numFmtId="0" fontId="11" fillId="6" borderId="6" xfId="0" applyFont="1" applyFill="1" applyBorder="1"/>
    <xf numFmtId="0" fontId="21" fillId="8" borderId="14" xfId="0" applyFont="1" applyFill="1" applyBorder="1"/>
    <xf numFmtId="0" fontId="21" fillId="31" borderId="56" xfId="0" applyFont="1" applyFill="1" applyBorder="1"/>
    <xf numFmtId="0" fontId="11" fillId="31" borderId="14" xfId="0" applyFont="1" applyFill="1" applyBorder="1"/>
    <xf numFmtId="0" fontId="21" fillId="31" borderId="14" xfId="0" applyFont="1" applyFill="1" applyBorder="1"/>
    <xf numFmtId="0" fontId="21" fillId="31" borderId="45" xfId="0" applyFont="1" applyFill="1" applyBorder="1"/>
    <xf numFmtId="0" fontId="11" fillId="13" borderId="56" xfId="0" applyFont="1" applyFill="1" applyBorder="1"/>
    <xf numFmtId="0" fontId="11" fillId="13" borderId="45" xfId="0" applyFont="1" applyFill="1" applyBorder="1"/>
    <xf numFmtId="0" fontId="11" fillId="18" borderId="1" xfId="0" applyFont="1" applyFill="1" applyBorder="1"/>
    <xf numFmtId="0" fontId="21" fillId="18" borderId="14" xfId="0" applyFont="1" applyFill="1" applyBorder="1"/>
    <xf numFmtId="0" fontId="11" fillId="26" borderId="54" xfId="0" applyFont="1" applyFill="1" applyBorder="1"/>
    <xf numFmtId="0" fontId="11" fillId="7" borderId="33" xfId="0" applyFont="1" applyFill="1" applyBorder="1"/>
    <xf numFmtId="0" fontId="11" fillId="7" borderId="34" xfId="0" applyFont="1" applyFill="1" applyBorder="1"/>
    <xf numFmtId="0" fontId="11" fillId="7" borderId="34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11" fillId="7" borderId="69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21" fillId="7" borderId="60" xfId="0" applyFont="1" applyFill="1" applyBorder="1" applyAlignment="1">
      <alignment horizontal="center"/>
    </xf>
    <xf numFmtId="0" fontId="21" fillId="7" borderId="39" xfId="0" applyFont="1" applyFill="1" applyBorder="1" applyAlignment="1">
      <alignment horizontal="center"/>
    </xf>
    <xf numFmtId="0" fontId="21" fillId="7" borderId="60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11" fillId="30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21" fillId="0" borderId="60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30" borderId="2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17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7" borderId="61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9" fillId="20" borderId="35" xfId="0" applyFont="1" applyFill="1" applyBorder="1" applyAlignment="1">
      <alignment horizontal="center" wrapText="1"/>
    </xf>
    <xf numFmtId="0" fontId="21" fillId="21" borderId="68" xfId="0" applyFont="1" applyFill="1" applyBorder="1" applyAlignment="1">
      <alignment horizontal="center" wrapText="1"/>
    </xf>
    <xf numFmtId="0" fontId="19" fillId="20" borderId="65" xfId="0" applyFont="1" applyFill="1" applyBorder="1" applyAlignment="1">
      <alignment horizontal="center" wrapText="1"/>
    </xf>
    <xf numFmtId="0" fontId="19" fillId="21" borderId="46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0" borderId="24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17" borderId="51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 wrapText="1"/>
    </xf>
    <xf numFmtId="14" fontId="16" fillId="7" borderId="20" xfId="0" applyNumberFormat="1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wrapText="1"/>
    </xf>
    <xf numFmtId="0" fontId="21" fillId="7" borderId="64" xfId="0" applyFont="1" applyFill="1" applyBorder="1" applyAlignment="1">
      <alignment horizontal="center" vertical="center"/>
    </xf>
    <xf numFmtId="0" fontId="21" fillId="30" borderId="22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horizontal="center" vertical="center"/>
    </xf>
    <xf numFmtId="0" fontId="21" fillId="0" borderId="51" xfId="0" applyFont="1" applyBorder="1" applyAlignment="1">
      <alignment horizontal="center"/>
    </xf>
    <xf numFmtId="14" fontId="16" fillId="7" borderId="20" xfId="0" applyNumberFormat="1" applyFont="1" applyFill="1" applyBorder="1" applyAlignment="1">
      <alignment horizontal="center" wrapText="1"/>
    </xf>
    <xf numFmtId="0" fontId="11" fillId="2" borderId="75" xfId="0" applyFont="1" applyFill="1" applyBorder="1"/>
    <xf numFmtId="0" fontId="11" fillId="0" borderId="70" xfId="0" applyFont="1" applyBorder="1" applyAlignment="1">
      <alignment horizontal="center"/>
    </xf>
    <xf numFmtId="0" fontId="21" fillId="5" borderId="50" xfId="0" applyFont="1" applyFill="1" applyBorder="1" applyAlignment="1">
      <alignment horizontal="center"/>
    </xf>
    <xf numFmtId="0" fontId="11" fillId="14" borderId="0" xfId="0" applyFont="1" applyFill="1" applyAlignment="1">
      <alignment horizontal="center"/>
    </xf>
    <xf numFmtId="0" fontId="11" fillId="7" borderId="80" xfId="0" applyFont="1" applyFill="1" applyBorder="1" applyAlignment="1">
      <alignment horizontal="center"/>
    </xf>
    <xf numFmtId="0" fontId="21" fillId="10" borderId="50" xfId="0" applyFont="1" applyFill="1" applyBorder="1" applyAlignment="1">
      <alignment horizontal="center"/>
    </xf>
    <xf numFmtId="0" fontId="8" fillId="10" borderId="50" xfId="4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26" borderId="62" xfId="0" applyFont="1" applyFill="1" applyBorder="1" applyAlignment="1">
      <alignment horizontal="center"/>
    </xf>
    <xf numFmtId="0" fontId="8" fillId="4" borderId="50" xfId="4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21" fillId="7" borderId="12" xfId="0" applyFont="1" applyFill="1" applyBorder="1" applyAlignment="1">
      <alignment horizontal="center"/>
    </xf>
    <xf numFmtId="0" fontId="11" fillId="7" borderId="63" xfId="0" applyFont="1" applyFill="1" applyBorder="1" applyAlignment="1">
      <alignment horizontal="center"/>
    </xf>
    <xf numFmtId="0" fontId="21" fillId="8" borderId="47" xfId="0" applyFont="1" applyFill="1" applyBorder="1" applyAlignment="1">
      <alignment horizontal="center"/>
    </xf>
    <xf numFmtId="0" fontId="11" fillId="8" borderId="59" xfId="0" applyFont="1" applyFill="1" applyBorder="1" applyAlignment="1">
      <alignment horizontal="center"/>
    </xf>
    <xf numFmtId="0" fontId="21" fillId="5" borderId="36" xfId="0" applyFont="1" applyFill="1" applyBorder="1" applyAlignment="1">
      <alignment horizontal="center"/>
    </xf>
    <xf numFmtId="0" fontId="11" fillId="14" borderId="70" xfId="0" applyFont="1" applyFill="1" applyBorder="1" applyAlignment="1">
      <alignment horizontal="center"/>
    </xf>
    <xf numFmtId="0" fontId="21" fillId="10" borderId="36" xfId="0" applyFont="1" applyFill="1" applyBorder="1" applyAlignment="1">
      <alignment horizontal="center"/>
    </xf>
    <xf numFmtId="0" fontId="8" fillId="10" borderId="36" xfId="4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11" fillId="26" borderId="21" xfId="0" applyFont="1" applyFill="1" applyBorder="1" applyAlignment="1">
      <alignment horizontal="center"/>
    </xf>
    <xf numFmtId="0" fontId="8" fillId="4" borderId="36" xfId="4" applyFont="1" applyFill="1" applyBorder="1" applyAlignment="1">
      <alignment horizontal="center"/>
    </xf>
    <xf numFmtId="0" fontId="20" fillId="4" borderId="21" xfId="4" applyFont="1" applyFill="1" applyBorder="1" applyAlignment="1">
      <alignment horizontal="center"/>
    </xf>
    <xf numFmtId="0" fontId="20" fillId="13" borderId="26" xfId="4" applyFont="1" applyFill="1" applyBorder="1" applyAlignment="1">
      <alignment horizontal="center"/>
    </xf>
    <xf numFmtId="0" fontId="21" fillId="18" borderId="40" xfId="0" applyFont="1" applyFill="1" applyBorder="1" applyAlignment="1">
      <alignment horizontal="center"/>
    </xf>
    <xf numFmtId="0" fontId="21" fillId="26" borderId="40" xfId="0" applyFont="1" applyFill="1" applyBorder="1" applyAlignment="1">
      <alignment horizontal="center"/>
    </xf>
    <xf numFmtId="0" fontId="21" fillId="26" borderId="70" xfId="0" applyFont="1" applyFill="1" applyBorder="1" applyAlignment="1">
      <alignment horizontal="center"/>
    </xf>
    <xf numFmtId="0" fontId="11" fillId="7" borderId="31" xfId="0" applyFont="1" applyFill="1" applyBorder="1" applyAlignment="1">
      <alignment horizontal="center"/>
    </xf>
    <xf numFmtId="14" fontId="21" fillId="7" borderId="7" xfId="0" applyNumberFormat="1" applyFont="1" applyFill="1" applyBorder="1" applyAlignment="1">
      <alignment horizontal="center" vertical="center" wrapText="1"/>
    </xf>
    <xf numFmtId="0" fontId="21" fillId="5" borderId="56" xfId="0" applyFont="1" applyFill="1" applyBorder="1" applyAlignment="1">
      <alignment horizontal="center" wrapText="1"/>
    </xf>
    <xf numFmtId="0" fontId="21" fillId="5" borderId="11" xfId="0" applyFont="1" applyFill="1" applyBorder="1" applyAlignment="1">
      <alignment horizontal="center"/>
    </xf>
    <xf numFmtId="14" fontId="21" fillId="7" borderId="8" xfId="0" applyNumberFormat="1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horizontal="center"/>
    </xf>
    <xf numFmtId="0" fontId="8" fillId="8" borderId="2" xfId="4" applyFont="1" applyFill="1" applyBorder="1" applyAlignment="1">
      <alignment horizontal="center"/>
    </xf>
    <xf numFmtId="0" fontId="8" fillId="8" borderId="40" xfId="4" applyFont="1" applyFill="1" applyBorder="1" applyAlignment="1">
      <alignment horizontal="center"/>
    </xf>
    <xf numFmtId="0" fontId="8" fillId="8" borderId="47" xfId="4" applyFont="1" applyFill="1" applyBorder="1" applyAlignment="1">
      <alignment horizontal="center"/>
    </xf>
    <xf numFmtId="0" fontId="11" fillId="8" borderId="63" xfId="0" applyFont="1" applyFill="1" applyBorder="1" applyAlignment="1">
      <alignment horizontal="center"/>
    </xf>
    <xf numFmtId="0" fontId="8" fillId="8" borderId="63" xfId="4" applyFont="1" applyFill="1" applyBorder="1" applyAlignment="1">
      <alignment horizontal="center"/>
    </xf>
    <xf numFmtId="0" fontId="20" fillId="8" borderId="63" xfId="4" applyFont="1" applyFill="1" applyBorder="1" applyAlignment="1">
      <alignment horizontal="center"/>
    </xf>
    <xf numFmtId="0" fontId="8" fillId="11" borderId="47" xfId="4" applyFont="1" applyFill="1" applyBorder="1" applyAlignment="1">
      <alignment horizontal="center"/>
    </xf>
    <xf numFmtId="0" fontId="11" fillId="11" borderId="63" xfId="0" applyFont="1" applyFill="1" applyBorder="1" applyAlignment="1">
      <alignment horizontal="center"/>
    </xf>
    <xf numFmtId="0" fontId="8" fillId="11" borderId="63" xfId="4" applyFont="1" applyFill="1" applyBorder="1" applyAlignment="1">
      <alignment horizontal="center"/>
    </xf>
    <xf numFmtId="0" fontId="20" fillId="11" borderId="6" xfId="4" applyFont="1" applyFill="1" applyBorder="1" applyAlignment="1">
      <alignment horizontal="center"/>
    </xf>
    <xf numFmtId="0" fontId="20" fillId="11" borderId="7" xfId="4" applyFont="1" applyFill="1" applyBorder="1" applyAlignment="1">
      <alignment horizontal="center"/>
    </xf>
    <xf numFmtId="0" fontId="20" fillId="11" borderId="31" xfId="4" applyFont="1" applyFill="1" applyBorder="1" applyAlignment="1">
      <alignment horizontal="center"/>
    </xf>
    <xf numFmtId="0" fontId="20" fillId="11" borderId="59" xfId="4" applyFont="1" applyFill="1" applyBorder="1" applyAlignment="1">
      <alignment horizontal="center"/>
    </xf>
    <xf numFmtId="0" fontId="11" fillId="26" borderId="45" xfId="0" applyFont="1" applyFill="1" applyBorder="1" applyAlignment="1">
      <alignment horizontal="center"/>
    </xf>
    <xf numFmtId="0" fontId="8" fillId="4" borderId="47" xfId="4" applyFont="1" applyFill="1" applyBorder="1" applyAlignment="1">
      <alignment horizontal="center"/>
    </xf>
    <xf numFmtId="0" fontId="8" fillId="4" borderId="63" xfId="4" applyFont="1" applyFill="1" applyBorder="1" applyAlignment="1">
      <alignment horizontal="center"/>
    </xf>
    <xf numFmtId="0" fontId="20" fillId="4" borderId="6" xfId="4" applyFont="1" applyFill="1" applyBorder="1" applyAlignment="1">
      <alignment horizontal="center"/>
    </xf>
    <xf numFmtId="0" fontId="20" fillId="4" borderId="7" xfId="4" applyFont="1" applyFill="1" applyBorder="1" applyAlignment="1">
      <alignment horizontal="center"/>
    </xf>
    <xf numFmtId="0" fontId="20" fillId="4" borderId="31" xfId="4" applyFont="1" applyFill="1" applyBorder="1" applyAlignment="1">
      <alignment horizontal="center"/>
    </xf>
    <xf numFmtId="0" fontId="20" fillId="4" borderId="59" xfId="4" applyFont="1" applyFill="1" applyBorder="1" applyAlignment="1">
      <alignment horizontal="center"/>
    </xf>
    <xf numFmtId="0" fontId="11" fillId="5" borderId="36" xfId="0" applyFont="1" applyFill="1" applyBorder="1" applyAlignment="1">
      <alignment horizontal="center"/>
    </xf>
    <xf numFmtId="0" fontId="21" fillId="6" borderId="41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8" borderId="13" xfId="0" applyFont="1" applyFill="1" applyBorder="1" applyAlignment="1">
      <alignment horizontal="center"/>
    </xf>
    <xf numFmtId="0" fontId="21" fillId="8" borderId="30" xfId="0" applyFont="1" applyFill="1" applyBorder="1" applyAlignment="1">
      <alignment horizontal="center"/>
    </xf>
    <xf numFmtId="0" fontId="21" fillId="23" borderId="13" xfId="0" applyFont="1" applyFill="1" applyBorder="1" applyAlignment="1">
      <alignment horizontal="center"/>
    </xf>
    <xf numFmtId="0" fontId="21" fillId="23" borderId="19" xfId="0" applyFont="1" applyFill="1" applyBorder="1" applyAlignment="1">
      <alignment horizontal="center"/>
    </xf>
    <xf numFmtId="0" fontId="21" fillId="13" borderId="19" xfId="0" applyFont="1" applyFill="1" applyBorder="1" applyAlignment="1">
      <alignment horizontal="center"/>
    </xf>
    <xf numFmtId="0" fontId="21" fillId="18" borderId="3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21" fillId="18" borderId="6" xfId="0" applyFont="1" applyFill="1" applyBorder="1"/>
    <xf numFmtId="0" fontId="21" fillId="18" borderId="7" xfId="0" applyFont="1" applyFill="1" applyBorder="1"/>
    <xf numFmtId="0" fontId="11" fillId="18" borderId="7" xfId="0" applyFont="1" applyFill="1" applyBorder="1" applyAlignment="1">
      <alignment horizontal="center"/>
    </xf>
    <xf numFmtId="0" fontId="21" fillId="18" borderId="8" xfId="0" applyFont="1" applyFill="1" applyBorder="1" applyAlignment="1">
      <alignment horizontal="center"/>
    </xf>
    <xf numFmtId="0" fontId="21" fillId="29" borderId="70" xfId="0" applyFont="1" applyFill="1" applyBorder="1" applyAlignment="1">
      <alignment horizontal="center"/>
    </xf>
    <xf numFmtId="0" fontId="21" fillId="21" borderId="53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/>
    </xf>
    <xf numFmtId="0" fontId="21" fillId="7" borderId="36" xfId="0" applyFont="1" applyFill="1" applyBorder="1"/>
    <xf numFmtId="0" fontId="11" fillId="3" borderId="45" xfId="0" applyFont="1" applyFill="1" applyBorder="1"/>
    <xf numFmtId="0" fontId="11" fillId="3" borderId="20" xfId="0" applyFont="1" applyFill="1" applyBorder="1"/>
    <xf numFmtId="0" fontId="21" fillId="3" borderId="20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26" borderId="72" xfId="0" applyFont="1" applyFill="1" applyBorder="1"/>
    <xf numFmtId="0" fontId="11" fillId="26" borderId="64" xfId="0" applyFont="1" applyFill="1" applyBorder="1"/>
    <xf numFmtId="0" fontId="21" fillId="26" borderId="64" xfId="0" applyFont="1" applyFill="1" applyBorder="1" applyAlignment="1">
      <alignment horizontal="center"/>
    </xf>
    <xf numFmtId="0" fontId="11" fillId="26" borderId="73" xfId="0" applyFont="1" applyFill="1" applyBorder="1" applyAlignment="1">
      <alignment horizontal="center"/>
    </xf>
    <xf numFmtId="0" fontId="11" fillId="11" borderId="20" xfId="0" applyFont="1" applyFill="1" applyBorder="1"/>
    <xf numFmtId="0" fontId="11" fillId="11" borderId="20" xfId="0" applyFont="1" applyFill="1" applyBorder="1" applyAlignment="1">
      <alignment horizontal="center"/>
    </xf>
    <xf numFmtId="0" fontId="11" fillId="11" borderId="28" xfId="0" applyFont="1" applyFill="1" applyBorder="1" applyAlignment="1">
      <alignment horizontal="center"/>
    </xf>
    <xf numFmtId="0" fontId="11" fillId="8" borderId="61" xfId="0" applyFont="1" applyFill="1" applyBorder="1" applyAlignment="1">
      <alignment horizontal="center"/>
    </xf>
    <xf numFmtId="0" fontId="8" fillId="8" borderId="7" xfId="4" applyFont="1" applyFill="1" applyBorder="1" applyAlignment="1">
      <alignment horizontal="center"/>
    </xf>
    <xf numFmtId="0" fontId="8" fillId="8" borderId="31" xfId="4" applyFont="1" applyFill="1" applyBorder="1" applyAlignment="1">
      <alignment horizontal="center"/>
    </xf>
    <xf numFmtId="0" fontId="8" fillId="8" borderId="32" xfId="4" applyFont="1" applyFill="1" applyBorder="1" applyAlignment="1">
      <alignment horizontal="center"/>
    </xf>
    <xf numFmtId="0" fontId="8" fillId="8" borderId="6" xfId="4" applyFont="1" applyFill="1" applyBorder="1" applyAlignment="1">
      <alignment horizontal="center"/>
    </xf>
    <xf numFmtId="0" fontId="8" fillId="8" borderId="59" xfId="4" applyFont="1" applyFill="1" applyBorder="1" applyAlignment="1">
      <alignment horizontal="center"/>
    </xf>
    <xf numFmtId="0" fontId="11" fillId="8" borderId="1" xfId="0" applyFont="1" applyFill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4" fillId="23" borderId="33" xfId="0" applyFont="1" applyFill="1" applyBorder="1" applyAlignment="1">
      <alignment horizontal="center"/>
    </xf>
    <xf numFmtId="0" fontId="14" fillId="23" borderId="34" xfId="0" applyFont="1" applyFill="1" applyBorder="1" applyAlignment="1">
      <alignment horizontal="center"/>
    </xf>
    <xf numFmtId="0" fontId="14" fillId="23" borderId="39" xfId="0" applyFont="1" applyFill="1" applyBorder="1" applyAlignment="1">
      <alignment horizontal="center"/>
    </xf>
    <xf numFmtId="0" fontId="14" fillId="23" borderId="69" xfId="0" applyFont="1" applyFill="1" applyBorder="1" applyAlignment="1">
      <alignment horizontal="center"/>
    </xf>
    <xf numFmtId="0" fontId="14" fillId="23" borderId="35" xfId="0" applyFont="1" applyFill="1" applyBorder="1" applyAlignment="1">
      <alignment horizontal="center"/>
    </xf>
    <xf numFmtId="0" fontId="14" fillId="23" borderId="60" xfId="0" applyFont="1" applyFill="1" applyBorder="1" applyAlignment="1">
      <alignment horizontal="center"/>
    </xf>
    <xf numFmtId="0" fontId="11" fillId="15" borderId="41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2" borderId="58" xfId="0" applyFont="1" applyFill="1" applyBorder="1"/>
    <xf numFmtId="0" fontId="21" fillId="0" borderId="45" xfId="0" applyFont="1" applyBorder="1"/>
    <xf numFmtId="0" fontId="11" fillId="2" borderId="72" xfId="0" applyFont="1" applyFill="1" applyBorder="1"/>
    <xf numFmtId="0" fontId="11" fillId="2" borderId="65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8" fillId="2" borderId="64" xfId="4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11" fillId="7" borderId="13" xfId="0" applyFont="1" applyFill="1" applyBorder="1"/>
    <xf numFmtId="0" fontId="21" fillId="7" borderId="17" xfId="0" applyFont="1" applyFill="1" applyBorder="1"/>
    <xf numFmtId="0" fontId="11" fillId="2" borderId="17" xfId="0" applyFont="1" applyFill="1" applyBorder="1"/>
    <xf numFmtId="0" fontId="21" fillId="2" borderId="17" xfId="0" applyFont="1" applyFill="1" applyBorder="1"/>
    <xf numFmtId="0" fontId="11" fillId="2" borderId="66" xfId="0" applyFont="1" applyFill="1" applyBorder="1"/>
    <xf numFmtId="0" fontId="21" fillId="2" borderId="66" xfId="0" applyFont="1" applyFill="1" applyBorder="1"/>
    <xf numFmtId="0" fontId="11" fillId="2" borderId="41" xfId="0" applyFont="1" applyFill="1" applyBorder="1"/>
    <xf numFmtId="0" fontId="11" fillId="2" borderId="44" xfId="0" applyFont="1" applyFill="1" applyBorder="1"/>
    <xf numFmtId="0" fontId="11" fillId="2" borderId="19" xfId="0" applyFont="1" applyFill="1" applyBorder="1"/>
    <xf numFmtId="2" fontId="14" fillId="2" borderId="13" xfId="0" applyNumberFormat="1" applyFont="1" applyFill="1" applyBorder="1" applyAlignment="1">
      <alignment horizontal="center"/>
    </xf>
    <xf numFmtId="2" fontId="14" fillId="2" borderId="30" xfId="0" applyNumberFormat="1" applyFont="1" applyFill="1" applyBorder="1" applyAlignment="1">
      <alignment horizontal="center"/>
    </xf>
    <xf numFmtId="0" fontId="19" fillId="2" borderId="72" xfId="0" applyFont="1" applyFill="1" applyBorder="1" applyAlignment="1">
      <alignment horizontal="center"/>
    </xf>
    <xf numFmtId="0" fontId="19" fillId="2" borderId="64" xfId="0" applyFont="1" applyFill="1" applyBorder="1" applyAlignment="1">
      <alignment horizontal="center"/>
    </xf>
    <xf numFmtId="0" fontId="19" fillId="2" borderId="65" xfId="0" applyFont="1" applyFill="1" applyBorder="1" applyAlignment="1">
      <alignment horizontal="center"/>
    </xf>
    <xf numFmtId="0" fontId="21" fillId="2" borderId="66" xfId="0" applyFont="1" applyFill="1" applyBorder="1" applyAlignment="1">
      <alignment horizontal="center" wrapText="1"/>
    </xf>
    <xf numFmtId="0" fontId="21" fillId="20" borderId="45" xfId="0" applyFont="1" applyFill="1" applyBorder="1" applyAlignment="1">
      <alignment horizontal="center" wrapText="1"/>
    </xf>
    <xf numFmtId="0" fontId="19" fillId="24" borderId="20" xfId="0" applyFont="1" applyFill="1" applyBorder="1" applyAlignment="1">
      <alignment horizontal="center" wrapText="1"/>
    </xf>
    <xf numFmtId="0" fontId="19" fillId="7" borderId="20" xfId="0" applyFont="1" applyFill="1" applyBorder="1" applyAlignment="1">
      <alignment horizontal="center" wrapText="1"/>
    </xf>
    <xf numFmtId="0" fontId="19" fillId="23" borderId="20" xfId="0" applyFont="1" applyFill="1" applyBorder="1" applyAlignment="1">
      <alignment horizontal="center" wrapText="1"/>
    </xf>
    <xf numFmtId="0" fontId="19" fillId="20" borderId="20" xfId="0" applyFont="1" applyFill="1" applyBorder="1" applyAlignment="1">
      <alignment horizontal="center" wrapText="1"/>
    </xf>
    <xf numFmtId="0" fontId="19" fillId="4" borderId="20" xfId="0" applyFont="1" applyFill="1" applyBorder="1" applyAlignment="1">
      <alignment horizontal="center" wrapText="1"/>
    </xf>
    <xf numFmtId="0" fontId="19" fillId="20" borderId="21" xfId="0" applyFont="1" applyFill="1" applyBorder="1" applyAlignment="1">
      <alignment horizontal="center" wrapText="1"/>
    </xf>
    <xf numFmtId="0" fontId="19" fillId="7" borderId="27" xfId="0" applyFont="1" applyFill="1" applyBorder="1" applyAlignment="1">
      <alignment horizontal="center" wrapText="1"/>
    </xf>
    <xf numFmtId="0" fontId="19" fillId="23" borderId="21" xfId="0" applyFont="1" applyFill="1" applyBorder="1" applyAlignment="1">
      <alignment horizontal="center" wrapText="1"/>
    </xf>
    <xf numFmtId="0" fontId="21" fillId="7" borderId="20" xfId="0" applyFont="1" applyFill="1" applyBorder="1" applyAlignment="1">
      <alignment horizontal="center" wrapText="1"/>
    </xf>
    <xf numFmtId="0" fontId="21" fillId="20" borderId="20" xfId="0" applyFont="1" applyFill="1" applyBorder="1" applyAlignment="1">
      <alignment horizontal="center" wrapText="1"/>
    </xf>
    <xf numFmtId="0" fontId="21" fillId="21" borderId="20" xfId="0" applyFont="1" applyFill="1" applyBorder="1" applyAlignment="1">
      <alignment horizontal="center" wrapText="1"/>
    </xf>
    <xf numFmtId="0" fontId="21" fillId="24" borderId="20" xfId="0" applyFont="1" applyFill="1" applyBorder="1" applyAlignment="1">
      <alignment horizontal="center" wrapText="1"/>
    </xf>
    <xf numFmtId="0" fontId="21" fillId="23" borderId="21" xfId="0" applyFont="1" applyFill="1" applyBorder="1" applyAlignment="1">
      <alignment horizontal="center" wrapText="1"/>
    </xf>
    <xf numFmtId="0" fontId="21" fillId="13" borderId="20" xfId="0" applyFont="1" applyFill="1" applyBorder="1" applyAlignment="1">
      <alignment horizontal="center" wrapText="1"/>
    </xf>
    <xf numFmtId="0" fontId="21" fillId="20" borderId="27" xfId="0" applyFont="1" applyFill="1" applyBorder="1" applyAlignment="1">
      <alignment horizontal="center" wrapText="1"/>
    </xf>
    <xf numFmtId="0" fontId="21" fillId="22" borderId="66" xfId="0" applyFont="1" applyFill="1" applyBorder="1" applyAlignment="1">
      <alignment horizontal="center" vertical="center" wrapText="1"/>
    </xf>
    <xf numFmtId="0" fontId="7" fillId="2" borderId="62" xfId="0" applyFont="1" applyFill="1" applyBorder="1"/>
    <xf numFmtId="0" fontId="7" fillId="2" borderId="4" xfId="0" applyFont="1" applyFill="1" applyBorder="1" applyAlignment="1">
      <alignment horizontal="center" wrapText="1"/>
    </xf>
    <xf numFmtId="0" fontId="21" fillId="24" borderId="22" xfId="0" applyFont="1" applyFill="1" applyBorder="1" applyAlignment="1">
      <alignment horizontal="center"/>
    </xf>
    <xf numFmtId="2" fontId="21" fillId="2" borderId="30" xfId="0" applyNumberFormat="1" applyFont="1" applyFill="1" applyBorder="1" applyAlignment="1">
      <alignment horizontal="center"/>
    </xf>
    <xf numFmtId="0" fontId="21" fillId="24" borderId="10" xfId="0" applyFont="1" applyFill="1" applyBorder="1" applyAlignment="1">
      <alignment horizontal="center"/>
    </xf>
    <xf numFmtId="2" fontId="15" fillId="2" borderId="43" xfId="0" applyNumberFormat="1" applyFont="1" applyFill="1" applyBorder="1" applyAlignment="1">
      <alignment horizontal="center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FFCC"/>
      <color rgb="FFFF7C80"/>
      <color rgb="FFFFCCFF"/>
      <color rgb="FFFFFF00"/>
      <color rgb="FF07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H88"/>
  <sheetViews>
    <sheetView tabSelected="1" topLeftCell="A2" zoomScale="75" zoomScaleNormal="75" workbookViewId="0">
      <selection activeCell="AV4" sqref="AV4"/>
    </sheetView>
  </sheetViews>
  <sheetFormatPr defaultRowHeight="18" x14ac:dyDescent="0.25"/>
  <cols>
    <col min="1" max="1" width="1.28515625" style="95" customWidth="1"/>
    <col min="2" max="2" width="0.42578125" style="95" customWidth="1"/>
    <col min="3" max="3" width="5.7109375" style="11" customWidth="1"/>
    <col min="4" max="4" width="18.42578125" style="95" customWidth="1"/>
    <col min="5" max="10" width="6.28515625" style="94" customWidth="1"/>
    <col min="11" max="11" width="5.7109375" style="94" customWidth="1"/>
    <col min="12" max="12" width="5.42578125" style="94" customWidth="1"/>
    <col min="13" max="22" width="6.28515625" style="94" customWidth="1"/>
    <col min="23" max="23" width="6.7109375" style="94" customWidth="1"/>
    <col min="24" max="24" width="6.5703125" style="94" customWidth="1"/>
    <col min="25" max="25" width="6.85546875" style="94" customWidth="1"/>
    <col min="26" max="27" width="6.7109375" style="94" customWidth="1"/>
    <col min="28" max="28" width="6.42578125" style="94" customWidth="1"/>
    <col min="29" max="29" width="6.85546875" style="94" customWidth="1"/>
    <col min="30" max="30" width="6.42578125" style="94" customWidth="1"/>
    <col min="31" max="31" width="6.28515625" style="94" customWidth="1"/>
    <col min="32" max="32" width="6.85546875" style="94" customWidth="1"/>
    <col min="33" max="33" width="6.7109375" style="94" customWidth="1"/>
    <col min="34" max="34" width="6.7109375" style="94" bestFit="1" customWidth="1"/>
    <col min="35" max="35" width="6.42578125" style="94" customWidth="1"/>
    <col min="36" max="36" width="7" style="94" customWidth="1"/>
    <col min="37" max="37" width="7.140625" style="94" customWidth="1"/>
    <col min="38" max="38" width="6.28515625" style="94" customWidth="1"/>
    <col min="39" max="39" width="6.42578125" style="94" bestFit="1" customWidth="1"/>
    <col min="40" max="40" width="7" style="94" customWidth="1"/>
    <col min="41" max="41" width="6.28515625" style="94" customWidth="1"/>
    <col min="42" max="43" width="6.28515625" style="94" bestFit="1" customWidth="1"/>
    <col min="44" max="44" width="6.42578125" style="94" customWidth="1"/>
    <col min="45" max="45" width="6.85546875" style="94" customWidth="1"/>
    <col min="46" max="46" width="7.42578125" style="94" customWidth="1"/>
    <col min="47" max="47" width="6" style="94" bestFit="1" customWidth="1"/>
    <col min="48" max="48" width="5.7109375" style="94" bestFit="1" customWidth="1"/>
    <col min="49" max="49" width="7.7109375" style="94" customWidth="1"/>
    <col min="50" max="50" width="7.85546875" style="95" customWidth="1"/>
    <col min="51" max="51" width="8.5703125" style="95" customWidth="1"/>
    <col min="52" max="52" width="9.140625" style="95"/>
    <col min="53" max="53" width="22.7109375" style="95" customWidth="1"/>
    <col min="54" max="54" width="2.42578125" style="95" customWidth="1"/>
    <col min="55" max="55" width="6.42578125" style="9" customWidth="1"/>
    <col min="56" max="56" width="12.42578125" style="9" customWidth="1"/>
    <col min="57" max="58" width="6.28515625" style="95" customWidth="1"/>
    <col min="59" max="16384" width="9.140625" style="95"/>
  </cols>
  <sheetData>
    <row r="1" spans="3:60" ht="4.5" hidden="1" customHeight="1" x14ac:dyDescent="0.25"/>
    <row r="2" spans="3:60" s="11" customFormat="1" ht="21.75" customHeight="1" x14ac:dyDescent="0.25">
      <c r="C2" s="358" t="s">
        <v>0</v>
      </c>
      <c r="D2" s="356"/>
      <c r="AW2" s="178"/>
      <c r="AY2" s="12"/>
      <c r="BC2" s="95"/>
      <c r="BD2" s="95"/>
      <c r="BE2" s="95"/>
      <c r="BF2" s="95"/>
      <c r="BG2" s="95"/>
      <c r="BH2" s="95"/>
    </row>
    <row r="3" spans="3:60" ht="15.75" customHeight="1" thickBot="1" x14ac:dyDescent="0.3">
      <c r="C3" s="356"/>
      <c r="D3" s="357"/>
      <c r="E3" s="188">
        <v>1</v>
      </c>
      <c r="F3" s="188">
        <v>2</v>
      </c>
      <c r="G3" s="188">
        <v>3</v>
      </c>
      <c r="H3" s="188">
        <v>4</v>
      </c>
      <c r="I3" s="188">
        <v>5</v>
      </c>
      <c r="J3" s="188">
        <v>6</v>
      </c>
      <c r="K3" s="188">
        <v>7</v>
      </c>
      <c r="L3" s="188">
        <v>8</v>
      </c>
      <c r="M3" s="188">
        <v>9</v>
      </c>
      <c r="N3" s="188">
        <v>10</v>
      </c>
      <c r="O3" s="188">
        <v>11</v>
      </c>
      <c r="P3" s="188">
        <v>12</v>
      </c>
      <c r="Q3" s="188">
        <v>13</v>
      </c>
      <c r="R3" s="188">
        <v>14</v>
      </c>
      <c r="S3" s="188">
        <v>15</v>
      </c>
      <c r="T3" s="188">
        <v>16</v>
      </c>
      <c r="U3" s="188">
        <v>17</v>
      </c>
      <c r="V3" s="188">
        <v>18</v>
      </c>
      <c r="W3" s="188">
        <v>19</v>
      </c>
      <c r="X3" s="188">
        <v>20</v>
      </c>
      <c r="Y3" s="188">
        <v>21</v>
      </c>
      <c r="Z3" s="188">
        <v>22</v>
      </c>
      <c r="AA3" s="188">
        <v>23</v>
      </c>
      <c r="AB3" s="188">
        <v>24</v>
      </c>
      <c r="AC3" s="188">
        <v>25</v>
      </c>
      <c r="AD3" s="188">
        <v>26</v>
      </c>
      <c r="AE3" s="188">
        <v>27</v>
      </c>
      <c r="AF3" s="96">
        <v>28</v>
      </c>
      <c r="AG3" s="96">
        <v>29</v>
      </c>
      <c r="AH3" s="96">
        <v>30</v>
      </c>
      <c r="AI3" s="96">
        <v>31</v>
      </c>
      <c r="AJ3" s="96">
        <v>32</v>
      </c>
      <c r="AK3" s="96">
        <v>33</v>
      </c>
      <c r="AL3" s="96">
        <v>34</v>
      </c>
      <c r="AM3" s="96">
        <v>35</v>
      </c>
      <c r="AN3" s="96">
        <v>36</v>
      </c>
      <c r="AO3" s="96">
        <v>37</v>
      </c>
      <c r="AP3" s="96">
        <v>38</v>
      </c>
      <c r="AQ3" s="96">
        <v>39</v>
      </c>
      <c r="AR3" s="96">
        <v>40</v>
      </c>
      <c r="AS3" s="96">
        <v>41</v>
      </c>
      <c r="AT3" s="96">
        <v>42</v>
      </c>
      <c r="AU3" s="94">
        <v>43</v>
      </c>
      <c r="AV3" s="94">
        <v>44</v>
      </c>
      <c r="AW3" s="2"/>
      <c r="AX3" s="1"/>
      <c r="AY3" s="2"/>
      <c r="AZ3" s="1"/>
      <c r="BC3" s="95"/>
      <c r="BD3" s="95"/>
    </row>
    <row r="4" spans="3:60" ht="45" customHeight="1" thickBot="1" x14ac:dyDescent="0.3">
      <c r="C4" s="360" t="s">
        <v>765</v>
      </c>
      <c r="D4" s="359"/>
      <c r="E4" s="629" t="s">
        <v>777</v>
      </c>
      <c r="F4" s="663" t="s">
        <v>517</v>
      </c>
      <c r="G4" s="630" t="s">
        <v>778</v>
      </c>
      <c r="H4" s="631" t="s">
        <v>344</v>
      </c>
      <c r="I4" s="632" t="s">
        <v>341</v>
      </c>
      <c r="J4" s="633" t="s">
        <v>342</v>
      </c>
      <c r="K4" s="634" t="s">
        <v>777</v>
      </c>
      <c r="L4" s="663" t="s">
        <v>517</v>
      </c>
      <c r="M4" s="632" t="s">
        <v>341</v>
      </c>
      <c r="N4" s="633" t="s">
        <v>342</v>
      </c>
      <c r="O4" s="635" t="s">
        <v>919</v>
      </c>
      <c r="P4" s="630" t="s">
        <v>784</v>
      </c>
      <c r="Q4" s="632" t="s">
        <v>341</v>
      </c>
      <c r="R4" s="633" t="s">
        <v>342</v>
      </c>
      <c r="S4" s="634" t="s">
        <v>777</v>
      </c>
      <c r="T4" s="663" t="s">
        <v>517</v>
      </c>
      <c r="U4" s="634" t="s">
        <v>777</v>
      </c>
      <c r="V4" s="663" t="s">
        <v>517</v>
      </c>
      <c r="W4" s="635" t="s">
        <v>930</v>
      </c>
      <c r="X4" s="636" t="s">
        <v>784</v>
      </c>
      <c r="Y4" s="1166" t="s">
        <v>341</v>
      </c>
      <c r="Z4" s="513" t="s">
        <v>342</v>
      </c>
      <c r="AA4" s="642" t="s">
        <v>777</v>
      </c>
      <c r="AB4" s="874" t="s">
        <v>517</v>
      </c>
      <c r="AC4" s="635" t="s">
        <v>919</v>
      </c>
      <c r="AD4" s="1166" t="s">
        <v>341</v>
      </c>
      <c r="AE4" s="633" t="s">
        <v>342</v>
      </c>
      <c r="AF4" s="630" t="s">
        <v>778</v>
      </c>
      <c r="AG4" s="634" t="s">
        <v>777</v>
      </c>
      <c r="AH4" s="663" t="s">
        <v>517</v>
      </c>
      <c r="AI4" s="635" t="s">
        <v>930</v>
      </c>
      <c r="AJ4" s="1269" t="s">
        <v>1010</v>
      </c>
      <c r="AK4" s="1173" t="s">
        <v>1012</v>
      </c>
      <c r="AL4" s="1250" t="s">
        <v>997</v>
      </c>
      <c r="AM4" s="635" t="s">
        <v>999</v>
      </c>
      <c r="AN4" s="1269" t="s">
        <v>1000</v>
      </c>
      <c r="AO4" s="1173" t="s">
        <v>1002</v>
      </c>
      <c r="AP4" s="1485" t="s">
        <v>777</v>
      </c>
      <c r="AQ4" s="1486" t="s">
        <v>517</v>
      </c>
      <c r="AR4" s="630" t="s">
        <v>778</v>
      </c>
      <c r="AS4" s="1267" t="s">
        <v>1005</v>
      </c>
      <c r="AT4" s="635" t="s">
        <v>1007</v>
      </c>
      <c r="AU4" s="1173" t="s">
        <v>1008</v>
      </c>
      <c r="AV4" s="1487" t="s">
        <v>1009</v>
      </c>
      <c r="AW4" s="686" t="s">
        <v>713</v>
      </c>
      <c r="AX4" s="694" t="s">
        <v>2</v>
      </c>
      <c r="AY4" s="626" t="s">
        <v>2</v>
      </c>
      <c r="AZ4" s="666" t="s">
        <v>2</v>
      </c>
      <c r="BC4" s="95"/>
      <c r="BD4" s="95"/>
    </row>
    <row r="5" spans="3:60" ht="46.5" customHeight="1" thickBot="1" x14ac:dyDescent="0.25">
      <c r="C5" s="237" t="s">
        <v>3</v>
      </c>
      <c r="D5" s="4" t="s">
        <v>4</v>
      </c>
      <c r="E5" s="624" t="s">
        <v>776</v>
      </c>
      <c r="F5" s="664" t="s">
        <v>776</v>
      </c>
      <c r="G5" s="623" t="s">
        <v>779</v>
      </c>
      <c r="H5" s="28" t="s">
        <v>780</v>
      </c>
      <c r="I5" s="625" t="s">
        <v>841</v>
      </c>
      <c r="J5" s="163" t="s">
        <v>842</v>
      </c>
      <c r="K5" s="627" t="s">
        <v>781</v>
      </c>
      <c r="L5" s="664" t="s">
        <v>1015</v>
      </c>
      <c r="M5" s="625" t="s">
        <v>782</v>
      </c>
      <c r="N5" s="163" t="s">
        <v>782</v>
      </c>
      <c r="O5" s="28" t="s">
        <v>783</v>
      </c>
      <c r="P5" s="623" t="s">
        <v>791</v>
      </c>
      <c r="Q5" s="625" t="s">
        <v>785</v>
      </c>
      <c r="R5" s="163" t="s">
        <v>785</v>
      </c>
      <c r="S5" s="627" t="s">
        <v>887</v>
      </c>
      <c r="T5" s="664" t="s">
        <v>887</v>
      </c>
      <c r="U5" s="627" t="s">
        <v>786</v>
      </c>
      <c r="V5" s="664" t="s">
        <v>786</v>
      </c>
      <c r="W5" s="28" t="s">
        <v>787</v>
      </c>
      <c r="X5" s="628" t="s">
        <v>788</v>
      </c>
      <c r="Y5" s="1478" t="s">
        <v>918</v>
      </c>
      <c r="Z5" s="1172" t="s">
        <v>915</v>
      </c>
      <c r="AA5" s="1262" t="s">
        <v>1016</v>
      </c>
      <c r="AB5" s="1259" t="s">
        <v>1016</v>
      </c>
      <c r="AC5" s="1171" t="s">
        <v>917</v>
      </c>
      <c r="AD5" s="1478" t="s">
        <v>920</v>
      </c>
      <c r="AE5" s="1172" t="s">
        <v>916</v>
      </c>
      <c r="AF5" s="1260" t="s">
        <v>921</v>
      </c>
      <c r="AG5" s="1262" t="s">
        <v>922</v>
      </c>
      <c r="AH5" s="1259" t="s">
        <v>922</v>
      </c>
      <c r="AI5" s="1171" t="s">
        <v>996</v>
      </c>
      <c r="AJ5" s="1484" t="s">
        <v>1011</v>
      </c>
      <c r="AK5" s="1260" t="s">
        <v>1013</v>
      </c>
      <c r="AL5" s="1262" t="s">
        <v>998</v>
      </c>
      <c r="AM5" s="1171" t="s">
        <v>998</v>
      </c>
      <c r="AN5" s="1484" t="s">
        <v>1001</v>
      </c>
      <c r="AO5" s="1260" t="s">
        <v>1003</v>
      </c>
      <c r="AP5" s="1262" t="s">
        <v>924</v>
      </c>
      <c r="AQ5" s="1259" t="s">
        <v>924</v>
      </c>
      <c r="AR5" s="1260" t="s">
        <v>1004</v>
      </c>
      <c r="AS5" s="1478" t="s">
        <v>1006</v>
      </c>
      <c r="AT5" s="1171" t="s">
        <v>1006</v>
      </c>
      <c r="AU5" s="1260" t="s">
        <v>925</v>
      </c>
      <c r="AV5" s="1488" t="s">
        <v>926</v>
      </c>
      <c r="AW5" s="687" t="s">
        <v>737</v>
      </c>
      <c r="AX5" s="695" t="s">
        <v>815</v>
      </c>
      <c r="AY5" s="665" t="s">
        <v>816</v>
      </c>
      <c r="AZ5" s="667" t="s">
        <v>817</v>
      </c>
      <c r="BC5" s="95"/>
      <c r="BD5" s="95"/>
    </row>
    <row r="6" spans="3:60" ht="18.75" customHeight="1" x14ac:dyDescent="0.25">
      <c r="C6" s="1724">
        <f t="shared" ref="C6:C34" si="0">+RANK(AZ6,$AZ$6:$AZ$34,0)</f>
        <v>3</v>
      </c>
      <c r="D6" s="1725" t="s">
        <v>5</v>
      </c>
      <c r="E6" s="1726">
        <v>75</v>
      </c>
      <c r="F6" s="840"/>
      <c r="G6" s="1727">
        <v>125</v>
      </c>
      <c r="H6" s="1727"/>
      <c r="I6" s="1727">
        <v>150</v>
      </c>
      <c r="J6" s="1727"/>
      <c r="K6" s="1727">
        <v>75</v>
      </c>
      <c r="L6" s="1727"/>
      <c r="M6" s="1727">
        <v>115</v>
      </c>
      <c r="N6" s="1727">
        <v>200</v>
      </c>
      <c r="O6" s="1727">
        <v>230</v>
      </c>
      <c r="P6" s="841"/>
      <c r="Q6" s="841">
        <v>135</v>
      </c>
      <c r="R6" s="841"/>
      <c r="S6" s="841"/>
      <c r="T6" s="841"/>
      <c r="U6" s="841"/>
      <c r="V6" s="841"/>
      <c r="W6" s="841">
        <v>305</v>
      </c>
      <c r="X6" s="1222"/>
      <c r="Y6" s="840">
        <v>125</v>
      </c>
      <c r="Z6" s="842"/>
      <c r="AA6" s="841"/>
      <c r="AB6" s="841"/>
      <c r="AC6" s="841"/>
      <c r="AD6" s="1727"/>
      <c r="AE6" s="1727"/>
      <c r="AF6" s="1728"/>
      <c r="AG6" s="1727"/>
      <c r="AH6" s="840"/>
      <c r="AI6" s="1727">
        <v>200</v>
      </c>
      <c r="AJ6" s="1727">
        <v>2055</v>
      </c>
      <c r="AK6" s="1727">
        <v>1025</v>
      </c>
      <c r="AL6" s="1727">
        <v>210</v>
      </c>
      <c r="AM6" s="1727">
        <v>1351</v>
      </c>
      <c r="AN6" s="1727">
        <v>510</v>
      </c>
      <c r="AO6" s="1727">
        <v>300</v>
      </c>
      <c r="AP6" s="1727">
        <v>26</v>
      </c>
      <c r="AQ6" s="1727"/>
      <c r="AR6" s="1727">
        <v>545</v>
      </c>
      <c r="AS6" s="1727"/>
      <c r="AT6" s="1727">
        <v>1301</v>
      </c>
      <c r="AU6" s="841"/>
      <c r="AV6" s="841"/>
      <c r="AW6" s="843">
        <v>820</v>
      </c>
      <c r="AX6" s="1729">
        <v>590</v>
      </c>
      <c r="AY6" s="844">
        <f>SUM(E6:AV6)</f>
        <v>9058</v>
      </c>
      <c r="AZ6" s="845">
        <f t="shared" ref="AZ6:AZ31" si="1">SUM(AW6:AY6)</f>
        <v>10468</v>
      </c>
      <c r="BA6" s="1768" t="s">
        <v>5</v>
      </c>
      <c r="BC6" s="95"/>
      <c r="BD6" s="95"/>
    </row>
    <row r="7" spans="3:60" ht="18.75" customHeight="1" x14ac:dyDescent="0.25">
      <c r="C7" s="792">
        <f t="shared" si="0"/>
        <v>10</v>
      </c>
      <c r="D7" s="1085" t="s">
        <v>6</v>
      </c>
      <c r="E7" s="181">
        <v>85</v>
      </c>
      <c r="F7" s="177"/>
      <c r="G7" s="172"/>
      <c r="H7" s="172"/>
      <c r="I7" s="172"/>
      <c r="J7" s="172">
        <v>125</v>
      </c>
      <c r="K7" s="172">
        <v>68</v>
      </c>
      <c r="L7" s="172">
        <v>33</v>
      </c>
      <c r="M7" s="172">
        <v>85</v>
      </c>
      <c r="N7" s="172">
        <v>200</v>
      </c>
      <c r="O7" s="172"/>
      <c r="P7" s="180">
        <v>116</v>
      </c>
      <c r="Q7" s="180"/>
      <c r="R7" s="180">
        <v>275</v>
      </c>
      <c r="S7" s="180"/>
      <c r="T7" s="180">
        <v>82</v>
      </c>
      <c r="U7" s="180"/>
      <c r="V7" s="180">
        <v>27</v>
      </c>
      <c r="W7" s="180"/>
      <c r="X7" s="1223"/>
      <c r="Y7" s="1216"/>
      <c r="Z7" s="335">
        <v>240</v>
      </c>
      <c r="AA7" s="180"/>
      <c r="AB7" s="180">
        <v>122</v>
      </c>
      <c r="AC7" s="180"/>
      <c r="AD7" s="172"/>
      <c r="AE7" s="174">
        <v>255</v>
      </c>
      <c r="AF7" s="172">
        <v>124</v>
      </c>
      <c r="AG7" s="172">
        <v>275</v>
      </c>
      <c r="AH7" s="177"/>
      <c r="AI7" s="172"/>
      <c r="AJ7" s="172"/>
      <c r="AK7" s="172">
        <v>149</v>
      </c>
      <c r="AL7" s="172">
        <v>375</v>
      </c>
      <c r="AM7" s="172"/>
      <c r="AN7" s="172"/>
      <c r="AO7" s="172"/>
      <c r="AP7" s="172">
        <v>170</v>
      </c>
      <c r="AQ7" s="172"/>
      <c r="AR7" s="172">
        <v>102</v>
      </c>
      <c r="AS7" s="172"/>
      <c r="AT7" s="172"/>
      <c r="AU7" s="174"/>
      <c r="AV7" s="174"/>
      <c r="AW7" s="688">
        <v>100</v>
      </c>
      <c r="AX7" s="182">
        <v>310</v>
      </c>
      <c r="AY7" s="173">
        <f t="shared" ref="AY7:AY34" si="2">SUM(E7:AV7)</f>
        <v>2908</v>
      </c>
      <c r="AZ7" s="182">
        <f t="shared" si="1"/>
        <v>3318</v>
      </c>
      <c r="BA7" s="1096" t="s">
        <v>6</v>
      </c>
      <c r="BC7" s="95"/>
      <c r="BD7" s="95"/>
    </row>
    <row r="8" spans="3:60" ht="18.75" customHeight="1" x14ac:dyDescent="0.25">
      <c r="C8" s="792">
        <f t="shared" si="0"/>
        <v>9</v>
      </c>
      <c r="D8" s="1086" t="s">
        <v>988</v>
      </c>
      <c r="E8" s="181">
        <v>50</v>
      </c>
      <c r="F8" s="177">
        <v>24</v>
      </c>
      <c r="G8" s="172">
        <v>19</v>
      </c>
      <c r="H8" s="172"/>
      <c r="I8" s="172">
        <v>205</v>
      </c>
      <c r="J8" s="172"/>
      <c r="K8" s="172">
        <v>23</v>
      </c>
      <c r="L8" s="172">
        <v>27</v>
      </c>
      <c r="M8" s="172">
        <v>105</v>
      </c>
      <c r="N8" s="172"/>
      <c r="O8" s="172"/>
      <c r="P8" s="180"/>
      <c r="Q8" s="180">
        <v>275</v>
      </c>
      <c r="R8" s="180"/>
      <c r="S8" s="180">
        <v>58</v>
      </c>
      <c r="T8" s="180">
        <v>23</v>
      </c>
      <c r="U8" s="180">
        <v>53</v>
      </c>
      <c r="V8" s="180">
        <v>15</v>
      </c>
      <c r="W8" s="180"/>
      <c r="X8" s="1223">
        <v>95</v>
      </c>
      <c r="Y8" s="1216">
        <v>225</v>
      </c>
      <c r="Z8" s="335"/>
      <c r="AA8" s="180">
        <v>148</v>
      </c>
      <c r="AB8" s="180">
        <v>32</v>
      </c>
      <c r="AC8" s="180"/>
      <c r="AD8" s="172">
        <v>305</v>
      </c>
      <c r="AE8" s="174"/>
      <c r="AF8" s="172">
        <v>78</v>
      </c>
      <c r="AG8" s="172">
        <v>147</v>
      </c>
      <c r="AH8" s="177">
        <v>30</v>
      </c>
      <c r="AI8" s="172"/>
      <c r="AJ8" s="172">
        <v>180</v>
      </c>
      <c r="AK8" s="172"/>
      <c r="AL8" s="172">
        <v>216</v>
      </c>
      <c r="AM8" s="172"/>
      <c r="AN8" s="172"/>
      <c r="AO8" s="172">
        <v>255</v>
      </c>
      <c r="AP8" s="172"/>
      <c r="AQ8" s="172"/>
      <c r="AR8" s="172">
        <v>28</v>
      </c>
      <c r="AS8" s="172">
        <v>406</v>
      </c>
      <c r="AT8" s="172"/>
      <c r="AU8" s="174"/>
      <c r="AV8" s="174"/>
      <c r="AW8" s="688">
        <v>120</v>
      </c>
      <c r="AX8" s="182">
        <v>420</v>
      </c>
      <c r="AY8" s="173">
        <f t="shared" si="2"/>
        <v>3022</v>
      </c>
      <c r="AZ8" s="182">
        <f t="shared" si="1"/>
        <v>3562</v>
      </c>
      <c r="BA8" s="1138" t="s">
        <v>988</v>
      </c>
      <c r="BC8" s="95"/>
      <c r="BD8" s="95"/>
    </row>
    <row r="9" spans="3:60" ht="18.75" customHeight="1" x14ac:dyDescent="0.25">
      <c r="C9" s="792">
        <f t="shared" si="0"/>
        <v>18</v>
      </c>
      <c r="D9" s="1087" t="s">
        <v>8</v>
      </c>
      <c r="E9" s="181"/>
      <c r="F9" s="177"/>
      <c r="G9" s="172"/>
      <c r="H9" s="172"/>
      <c r="I9" s="172"/>
      <c r="J9" s="172"/>
      <c r="K9" s="172"/>
      <c r="L9" s="172"/>
      <c r="M9" s="172"/>
      <c r="N9" s="172"/>
      <c r="O9" s="172"/>
      <c r="P9" s="180"/>
      <c r="Q9" s="180"/>
      <c r="R9" s="180"/>
      <c r="S9" s="180"/>
      <c r="T9" s="180"/>
      <c r="U9" s="180"/>
      <c r="V9" s="180"/>
      <c r="W9" s="180"/>
      <c r="X9" s="1223"/>
      <c r="Y9" s="1216"/>
      <c r="Z9" s="335"/>
      <c r="AA9" s="180">
        <v>264</v>
      </c>
      <c r="AB9" s="180"/>
      <c r="AC9" s="180"/>
      <c r="AD9" s="172"/>
      <c r="AE9" s="174">
        <v>175</v>
      </c>
      <c r="AF9" s="172"/>
      <c r="AG9" s="172">
        <v>157</v>
      </c>
      <c r="AH9" s="177"/>
      <c r="AI9" s="172"/>
      <c r="AJ9" s="172"/>
      <c r="AK9" s="172"/>
      <c r="AL9" s="172">
        <v>98</v>
      </c>
      <c r="AM9" s="172"/>
      <c r="AN9" s="172"/>
      <c r="AO9" s="172">
        <v>126</v>
      </c>
      <c r="AP9" s="172"/>
      <c r="AQ9" s="172"/>
      <c r="AR9" s="172"/>
      <c r="AS9" s="172"/>
      <c r="AT9" s="172"/>
      <c r="AU9" s="174"/>
      <c r="AV9" s="174"/>
      <c r="AW9" s="688">
        <v>30</v>
      </c>
      <c r="AX9" s="182">
        <v>170</v>
      </c>
      <c r="AY9" s="173">
        <f>SUM(E9:AV9)</f>
        <v>820</v>
      </c>
      <c r="AZ9" s="182">
        <f t="shared" si="1"/>
        <v>1020</v>
      </c>
      <c r="BA9" s="1098" t="s">
        <v>8</v>
      </c>
      <c r="BC9" s="95"/>
      <c r="BD9" s="95"/>
    </row>
    <row r="10" spans="3:60" ht="18.75" customHeight="1" x14ac:dyDescent="0.25">
      <c r="C10" s="830">
        <f t="shared" si="0"/>
        <v>2</v>
      </c>
      <c r="D10" s="1088" t="s">
        <v>9</v>
      </c>
      <c r="E10" s="831">
        <v>100</v>
      </c>
      <c r="F10" s="832">
        <v>116</v>
      </c>
      <c r="G10" s="833">
        <v>196</v>
      </c>
      <c r="H10" s="833">
        <v>703</v>
      </c>
      <c r="I10" s="833"/>
      <c r="J10" s="833">
        <v>425</v>
      </c>
      <c r="K10" s="833"/>
      <c r="L10" s="833">
        <v>40</v>
      </c>
      <c r="M10" s="833"/>
      <c r="N10" s="833">
        <v>125</v>
      </c>
      <c r="O10" s="833">
        <v>420</v>
      </c>
      <c r="P10" s="834">
        <v>250</v>
      </c>
      <c r="Q10" s="834"/>
      <c r="R10" s="834">
        <v>220</v>
      </c>
      <c r="S10" s="834">
        <v>100</v>
      </c>
      <c r="T10" s="834">
        <v>35</v>
      </c>
      <c r="U10" s="834">
        <v>100</v>
      </c>
      <c r="V10" s="834">
        <v>40</v>
      </c>
      <c r="W10" s="834">
        <v>520</v>
      </c>
      <c r="X10" s="1224">
        <v>241</v>
      </c>
      <c r="Y10" s="1217"/>
      <c r="Z10" s="835"/>
      <c r="AA10" s="834">
        <v>265</v>
      </c>
      <c r="AB10" s="834">
        <v>227</v>
      </c>
      <c r="AC10" s="834">
        <v>495</v>
      </c>
      <c r="AD10" s="833"/>
      <c r="AE10" s="836"/>
      <c r="AF10" s="833">
        <v>383</v>
      </c>
      <c r="AG10" s="833">
        <v>410</v>
      </c>
      <c r="AH10" s="832" t="s">
        <v>1027</v>
      </c>
      <c r="AI10" s="832">
        <v>675</v>
      </c>
      <c r="AJ10" s="833">
        <v>753</v>
      </c>
      <c r="AK10" s="833">
        <v>893</v>
      </c>
      <c r="AL10" s="833">
        <v>315</v>
      </c>
      <c r="AM10" s="833">
        <v>753</v>
      </c>
      <c r="AN10" s="833">
        <v>260</v>
      </c>
      <c r="AO10" s="833">
        <v>390</v>
      </c>
      <c r="AP10" s="833">
        <v>330</v>
      </c>
      <c r="AQ10" s="833">
        <v>80</v>
      </c>
      <c r="AR10" s="833">
        <v>155</v>
      </c>
      <c r="AS10" s="833">
        <v>210</v>
      </c>
      <c r="AT10" s="833">
        <v>498</v>
      </c>
      <c r="AU10" s="836"/>
      <c r="AV10" s="836"/>
      <c r="AW10" s="837">
        <v>200</v>
      </c>
      <c r="AX10" s="838">
        <v>1030</v>
      </c>
      <c r="AY10" s="839">
        <f t="shared" si="2"/>
        <v>10723</v>
      </c>
      <c r="AZ10" s="838">
        <f t="shared" si="1"/>
        <v>11953</v>
      </c>
      <c r="BA10" s="1769" t="s">
        <v>9</v>
      </c>
      <c r="BC10" s="95"/>
      <c r="BD10" s="95"/>
    </row>
    <row r="11" spans="3:60" ht="18.75" customHeight="1" x14ac:dyDescent="0.25">
      <c r="C11" s="795">
        <f t="shared" si="0"/>
        <v>5</v>
      </c>
      <c r="D11" s="1089" t="s">
        <v>10</v>
      </c>
      <c r="E11" s="668"/>
      <c r="F11" s="669"/>
      <c r="G11" s="670">
        <v>245</v>
      </c>
      <c r="H11" s="670">
        <v>212</v>
      </c>
      <c r="I11" s="670">
        <v>205</v>
      </c>
      <c r="J11" s="670">
        <v>185</v>
      </c>
      <c r="K11" s="670">
        <v>221</v>
      </c>
      <c r="L11" s="670">
        <v>120</v>
      </c>
      <c r="M11" s="670">
        <v>245</v>
      </c>
      <c r="N11" s="670">
        <v>117</v>
      </c>
      <c r="O11" s="670">
        <v>217</v>
      </c>
      <c r="P11" s="671">
        <v>310</v>
      </c>
      <c r="Q11" s="671">
        <v>175</v>
      </c>
      <c r="R11" s="671">
        <v>90</v>
      </c>
      <c r="S11" s="671">
        <v>106</v>
      </c>
      <c r="T11" s="671">
        <v>128</v>
      </c>
      <c r="U11" s="671">
        <v>152</v>
      </c>
      <c r="V11" s="671">
        <v>148</v>
      </c>
      <c r="W11" s="671"/>
      <c r="X11" s="1225">
        <v>355</v>
      </c>
      <c r="Y11" s="1218">
        <v>255</v>
      </c>
      <c r="Z11" s="672">
        <v>212</v>
      </c>
      <c r="AA11" s="671">
        <v>267</v>
      </c>
      <c r="AB11" s="671"/>
      <c r="AC11" s="671"/>
      <c r="AD11" s="670">
        <v>290</v>
      </c>
      <c r="AE11" s="673">
        <v>202</v>
      </c>
      <c r="AF11" s="670"/>
      <c r="AG11" s="670">
        <v>196</v>
      </c>
      <c r="AH11" s="669">
        <v>198</v>
      </c>
      <c r="AI11" s="669"/>
      <c r="AJ11" s="670"/>
      <c r="AK11" s="670">
        <v>570</v>
      </c>
      <c r="AL11" s="670">
        <v>854</v>
      </c>
      <c r="AM11" s="670">
        <v>265</v>
      </c>
      <c r="AN11" s="670"/>
      <c r="AO11" s="670">
        <v>345</v>
      </c>
      <c r="AP11" s="670">
        <v>211</v>
      </c>
      <c r="AQ11" s="670">
        <v>385</v>
      </c>
      <c r="AR11" s="670">
        <v>187</v>
      </c>
      <c r="AS11" s="670">
        <v>478</v>
      </c>
      <c r="AT11" s="670"/>
      <c r="AU11" s="673"/>
      <c r="AV11" s="673"/>
      <c r="AW11" s="691">
        <v>60</v>
      </c>
      <c r="AX11" s="674">
        <v>1140</v>
      </c>
      <c r="AY11" s="675">
        <f t="shared" si="2"/>
        <v>8146</v>
      </c>
      <c r="AZ11" s="674">
        <f t="shared" si="1"/>
        <v>9346</v>
      </c>
      <c r="BA11" s="1770" t="s">
        <v>10</v>
      </c>
      <c r="BC11" s="95"/>
      <c r="BD11" s="95"/>
    </row>
    <row r="12" spans="3:60" ht="18.75" customHeight="1" x14ac:dyDescent="0.25">
      <c r="C12" s="846">
        <f t="shared" si="0"/>
        <v>4</v>
      </c>
      <c r="D12" s="1090" t="s">
        <v>11</v>
      </c>
      <c r="E12" s="847"/>
      <c r="F12" s="848"/>
      <c r="G12" s="849">
        <v>214</v>
      </c>
      <c r="H12" s="849">
        <v>482</v>
      </c>
      <c r="I12" s="849"/>
      <c r="J12" s="849"/>
      <c r="K12" s="849">
        <v>91</v>
      </c>
      <c r="L12" s="849">
        <v>82</v>
      </c>
      <c r="M12" s="849">
        <v>215</v>
      </c>
      <c r="N12" s="849"/>
      <c r="O12" s="849">
        <v>395</v>
      </c>
      <c r="P12" s="850">
        <v>230</v>
      </c>
      <c r="Q12" s="850">
        <v>115</v>
      </c>
      <c r="R12" s="850">
        <v>95</v>
      </c>
      <c r="S12" s="850">
        <v>106</v>
      </c>
      <c r="T12" s="850">
        <v>63</v>
      </c>
      <c r="U12" s="850">
        <v>166</v>
      </c>
      <c r="V12" s="850"/>
      <c r="W12" s="850">
        <v>302</v>
      </c>
      <c r="X12" s="1226">
        <v>244</v>
      </c>
      <c r="Y12" s="1219">
        <v>135</v>
      </c>
      <c r="Z12" s="851">
        <v>85</v>
      </c>
      <c r="AA12" s="850">
        <v>240</v>
      </c>
      <c r="AB12" s="850">
        <v>334</v>
      </c>
      <c r="AC12" s="850">
        <v>350</v>
      </c>
      <c r="AD12" s="849">
        <v>150</v>
      </c>
      <c r="AE12" s="852">
        <v>75</v>
      </c>
      <c r="AF12" s="849">
        <v>350</v>
      </c>
      <c r="AG12" s="849">
        <v>115</v>
      </c>
      <c r="AH12" s="848">
        <v>285</v>
      </c>
      <c r="AI12" s="848">
        <v>397</v>
      </c>
      <c r="AJ12" s="849">
        <v>499</v>
      </c>
      <c r="AK12" s="849">
        <v>561</v>
      </c>
      <c r="AL12" s="849">
        <v>390</v>
      </c>
      <c r="AM12" s="849">
        <v>210</v>
      </c>
      <c r="AN12" s="849"/>
      <c r="AO12" s="849">
        <v>350</v>
      </c>
      <c r="AP12" s="849">
        <v>180</v>
      </c>
      <c r="AQ12" s="849">
        <v>250</v>
      </c>
      <c r="AR12" s="849">
        <v>264</v>
      </c>
      <c r="AS12" s="849">
        <v>300</v>
      </c>
      <c r="AT12" s="849">
        <v>120</v>
      </c>
      <c r="AU12" s="852"/>
      <c r="AV12" s="852"/>
      <c r="AW12" s="853">
        <v>180</v>
      </c>
      <c r="AX12" s="854">
        <v>880</v>
      </c>
      <c r="AY12" s="855">
        <f t="shared" si="2"/>
        <v>8440</v>
      </c>
      <c r="AZ12" s="854">
        <f t="shared" si="1"/>
        <v>9500</v>
      </c>
      <c r="BA12" s="1771" t="s">
        <v>11</v>
      </c>
      <c r="BC12" s="95"/>
      <c r="BD12" s="95"/>
    </row>
    <row r="13" spans="3:60" ht="18.75" customHeight="1" x14ac:dyDescent="0.25">
      <c r="C13" s="793">
        <f t="shared" si="0"/>
        <v>1</v>
      </c>
      <c r="D13" s="1091" t="s">
        <v>12</v>
      </c>
      <c r="E13" s="264">
        <v>126</v>
      </c>
      <c r="F13" s="265">
        <v>118</v>
      </c>
      <c r="G13" s="266">
        <v>452</v>
      </c>
      <c r="H13" s="266">
        <v>462</v>
      </c>
      <c r="I13" s="266">
        <v>620</v>
      </c>
      <c r="J13" s="266">
        <v>85</v>
      </c>
      <c r="K13" s="266">
        <v>185</v>
      </c>
      <c r="L13" s="266">
        <v>86</v>
      </c>
      <c r="M13" s="266">
        <v>780</v>
      </c>
      <c r="N13" s="266"/>
      <c r="O13" s="266">
        <v>400</v>
      </c>
      <c r="P13" s="186">
        <v>355</v>
      </c>
      <c r="Q13" s="186">
        <v>615</v>
      </c>
      <c r="R13" s="186"/>
      <c r="S13" s="186">
        <v>160</v>
      </c>
      <c r="T13" s="186">
        <v>68</v>
      </c>
      <c r="U13" s="186">
        <v>178</v>
      </c>
      <c r="V13" s="186">
        <v>121</v>
      </c>
      <c r="W13" s="186">
        <v>295</v>
      </c>
      <c r="X13" s="1227">
        <v>240</v>
      </c>
      <c r="Y13" s="1220">
        <v>370</v>
      </c>
      <c r="Z13" s="336"/>
      <c r="AA13" s="186"/>
      <c r="AB13" s="186">
        <v>356</v>
      </c>
      <c r="AC13" s="186">
        <v>450</v>
      </c>
      <c r="AD13" s="266">
        <v>575</v>
      </c>
      <c r="AE13" s="267"/>
      <c r="AF13" s="266">
        <v>512</v>
      </c>
      <c r="AG13" s="266">
        <v>100</v>
      </c>
      <c r="AH13" s="265">
        <v>459</v>
      </c>
      <c r="AI13" s="265">
        <v>290</v>
      </c>
      <c r="AJ13" s="266">
        <v>250</v>
      </c>
      <c r="AK13" s="266">
        <v>712</v>
      </c>
      <c r="AL13" s="266">
        <v>253</v>
      </c>
      <c r="AM13" s="266">
        <v>647</v>
      </c>
      <c r="AN13" s="266">
        <v>230</v>
      </c>
      <c r="AO13" s="266">
        <v>231</v>
      </c>
      <c r="AP13" s="266">
        <v>277</v>
      </c>
      <c r="AQ13" s="266">
        <v>440</v>
      </c>
      <c r="AR13" s="266">
        <v>247</v>
      </c>
      <c r="AS13" s="266">
        <v>455</v>
      </c>
      <c r="AT13" s="266">
        <v>375</v>
      </c>
      <c r="AU13" s="267"/>
      <c r="AV13" s="267"/>
      <c r="AW13" s="689">
        <v>60</v>
      </c>
      <c r="AX13" s="205">
        <v>1140</v>
      </c>
      <c r="AY13" s="268">
        <f>SUM(E13:AV13)</f>
        <v>12575</v>
      </c>
      <c r="AZ13" s="205">
        <f t="shared" si="1"/>
        <v>13775</v>
      </c>
      <c r="BA13" s="1772" t="s">
        <v>12</v>
      </c>
      <c r="BC13" s="95"/>
      <c r="BD13" s="95"/>
    </row>
    <row r="14" spans="3:60" ht="18.75" customHeight="1" x14ac:dyDescent="0.25">
      <c r="C14" s="792">
        <f t="shared" si="0"/>
        <v>19</v>
      </c>
      <c r="D14" s="1085" t="s">
        <v>608</v>
      </c>
      <c r="E14" s="181">
        <v>45</v>
      </c>
      <c r="F14" s="177">
        <v>58</v>
      </c>
      <c r="G14" s="172"/>
      <c r="H14" s="172"/>
      <c r="I14" s="172"/>
      <c r="J14" s="172"/>
      <c r="K14" s="172"/>
      <c r="L14" s="172">
        <v>26</v>
      </c>
      <c r="M14" s="172"/>
      <c r="N14" s="172"/>
      <c r="O14" s="172"/>
      <c r="P14" s="180"/>
      <c r="Q14" s="180"/>
      <c r="R14" s="180"/>
      <c r="S14" s="180">
        <v>26</v>
      </c>
      <c r="T14" s="180">
        <v>83</v>
      </c>
      <c r="U14" s="180">
        <v>17</v>
      </c>
      <c r="V14" s="180">
        <v>14</v>
      </c>
      <c r="W14" s="180"/>
      <c r="X14" s="1223"/>
      <c r="Y14" s="1216"/>
      <c r="Z14" s="335"/>
      <c r="AA14" s="180">
        <v>18</v>
      </c>
      <c r="AB14" s="180">
        <v>112</v>
      </c>
      <c r="AC14" s="180"/>
      <c r="AD14" s="172"/>
      <c r="AE14" s="174"/>
      <c r="AF14" s="172"/>
      <c r="AG14" s="172"/>
      <c r="AH14" s="177"/>
      <c r="AI14" s="177"/>
      <c r="AJ14" s="172">
        <v>260</v>
      </c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4"/>
      <c r="AV14" s="174"/>
      <c r="AW14" s="688">
        <v>130</v>
      </c>
      <c r="AX14" s="182">
        <v>170</v>
      </c>
      <c r="AY14" s="173">
        <f t="shared" si="2"/>
        <v>659</v>
      </c>
      <c r="AZ14" s="182">
        <f t="shared" si="1"/>
        <v>959</v>
      </c>
      <c r="BA14" s="1096" t="s">
        <v>608</v>
      </c>
      <c r="BC14" s="95"/>
      <c r="BD14" s="95"/>
    </row>
    <row r="15" spans="3:60" ht="18.75" customHeight="1" x14ac:dyDescent="0.25">
      <c r="C15" s="792">
        <f t="shared" si="0"/>
        <v>23</v>
      </c>
      <c r="D15" s="1085" t="s">
        <v>497</v>
      </c>
      <c r="E15" s="181"/>
      <c r="F15" s="177"/>
      <c r="G15" s="172"/>
      <c r="H15" s="172"/>
      <c r="I15" s="172"/>
      <c r="J15" s="172"/>
      <c r="K15" s="172"/>
      <c r="L15" s="172"/>
      <c r="M15" s="172"/>
      <c r="N15" s="172"/>
      <c r="O15" s="172"/>
      <c r="P15" s="180"/>
      <c r="Q15" s="180"/>
      <c r="R15" s="180"/>
      <c r="S15" s="180">
        <v>45</v>
      </c>
      <c r="T15" s="180">
        <v>48</v>
      </c>
      <c r="U15" s="180"/>
      <c r="V15" s="180">
        <v>36</v>
      </c>
      <c r="W15" s="180"/>
      <c r="X15" s="1223"/>
      <c r="Y15" s="1216"/>
      <c r="Z15" s="335"/>
      <c r="AA15" s="180"/>
      <c r="AB15" s="180">
        <v>73</v>
      </c>
      <c r="AC15" s="180"/>
      <c r="AD15" s="172"/>
      <c r="AE15" s="174"/>
      <c r="AF15" s="172"/>
      <c r="AG15" s="172"/>
      <c r="AH15" s="177"/>
      <c r="AI15" s="177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4"/>
      <c r="AV15" s="174"/>
      <c r="AW15" s="688">
        <v>60</v>
      </c>
      <c r="AX15" s="182">
        <v>70</v>
      </c>
      <c r="AY15" s="173">
        <f>SUM(E15:AV15)</f>
        <v>202</v>
      </c>
      <c r="AZ15" s="182">
        <f t="shared" si="1"/>
        <v>332</v>
      </c>
      <c r="BA15" s="1096" t="s">
        <v>497</v>
      </c>
      <c r="BC15" s="95"/>
      <c r="BD15" s="95"/>
    </row>
    <row r="16" spans="3:60" ht="18.75" customHeight="1" x14ac:dyDescent="0.25">
      <c r="C16" s="792">
        <f t="shared" si="0"/>
        <v>29</v>
      </c>
      <c r="D16" s="1085" t="s">
        <v>771</v>
      </c>
      <c r="E16" s="181"/>
      <c r="F16" s="177"/>
      <c r="G16" s="172"/>
      <c r="H16" s="172"/>
      <c r="I16" s="172"/>
      <c r="J16" s="172"/>
      <c r="K16" s="172"/>
      <c r="L16" s="172"/>
      <c r="M16" s="172"/>
      <c r="N16" s="172"/>
      <c r="O16" s="172"/>
      <c r="P16" s="180"/>
      <c r="Q16" s="180"/>
      <c r="R16" s="180"/>
      <c r="S16" s="180"/>
      <c r="T16" s="180"/>
      <c r="U16" s="180"/>
      <c r="V16" s="180"/>
      <c r="W16" s="180"/>
      <c r="X16" s="1223"/>
      <c r="Y16" s="1216"/>
      <c r="Z16" s="335"/>
      <c r="AA16" s="180"/>
      <c r="AB16" s="180"/>
      <c r="AC16" s="180"/>
      <c r="AD16" s="172"/>
      <c r="AE16" s="174"/>
      <c r="AF16" s="172"/>
      <c r="AG16" s="172"/>
      <c r="AH16" s="177">
        <v>70</v>
      </c>
      <c r="AI16" s="177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4"/>
      <c r="AV16" s="174"/>
      <c r="AW16" s="688"/>
      <c r="AX16" s="182">
        <v>20</v>
      </c>
      <c r="AY16" s="173">
        <f>SUM(E16:AV16)</f>
        <v>70</v>
      </c>
      <c r="AZ16" s="182">
        <f t="shared" si="1"/>
        <v>90</v>
      </c>
      <c r="BA16" s="1096" t="s">
        <v>771</v>
      </c>
      <c r="BC16" s="95"/>
      <c r="BD16" s="95"/>
    </row>
    <row r="17" spans="3:56" ht="18.75" customHeight="1" x14ac:dyDescent="0.25">
      <c r="C17" s="794">
        <f t="shared" si="0"/>
        <v>6</v>
      </c>
      <c r="D17" s="1092" t="s">
        <v>14</v>
      </c>
      <c r="E17" s="676">
        <v>30</v>
      </c>
      <c r="F17" s="677">
        <v>75</v>
      </c>
      <c r="G17" s="678">
        <v>405</v>
      </c>
      <c r="H17" s="678"/>
      <c r="I17" s="678"/>
      <c r="J17" s="678">
        <v>200</v>
      </c>
      <c r="K17" s="678">
        <v>63</v>
      </c>
      <c r="L17" s="678">
        <v>85</v>
      </c>
      <c r="M17" s="678"/>
      <c r="N17" s="678">
        <v>170</v>
      </c>
      <c r="O17" s="678"/>
      <c r="P17" s="679">
        <v>395</v>
      </c>
      <c r="Q17" s="679"/>
      <c r="R17" s="679">
        <v>170</v>
      </c>
      <c r="S17" s="679">
        <v>93</v>
      </c>
      <c r="T17" s="679">
        <v>75</v>
      </c>
      <c r="U17" s="679">
        <v>63</v>
      </c>
      <c r="V17" s="679">
        <v>75</v>
      </c>
      <c r="W17" s="679"/>
      <c r="X17" s="1228">
        <v>385</v>
      </c>
      <c r="Y17" s="1221"/>
      <c r="Z17" s="680">
        <v>170</v>
      </c>
      <c r="AA17" s="679">
        <v>394</v>
      </c>
      <c r="AB17" s="679">
        <v>150</v>
      </c>
      <c r="AC17" s="679"/>
      <c r="AD17" s="678">
        <v>75</v>
      </c>
      <c r="AE17" s="681">
        <v>250</v>
      </c>
      <c r="AF17" s="678">
        <v>150</v>
      </c>
      <c r="AG17" s="678">
        <v>393</v>
      </c>
      <c r="AH17" s="677">
        <v>178</v>
      </c>
      <c r="AI17" s="677"/>
      <c r="AJ17" s="678"/>
      <c r="AK17" s="678">
        <v>572</v>
      </c>
      <c r="AL17" s="678">
        <v>307</v>
      </c>
      <c r="AM17" s="678">
        <v>140</v>
      </c>
      <c r="AN17" s="678"/>
      <c r="AO17" s="678">
        <v>261</v>
      </c>
      <c r="AP17" s="678">
        <v>347</v>
      </c>
      <c r="AQ17" s="678">
        <v>170</v>
      </c>
      <c r="AR17" s="678">
        <v>315</v>
      </c>
      <c r="AS17" s="678"/>
      <c r="AT17" s="678">
        <v>290</v>
      </c>
      <c r="AU17" s="681"/>
      <c r="AV17" s="681"/>
      <c r="AW17" s="690">
        <v>100</v>
      </c>
      <c r="AX17" s="682">
        <v>620</v>
      </c>
      <c r="AY17" s="683">
        <f t="shared" si="2"/>
        <v>6446</v>
      </c>
      <c r="AZ17" s="682">
        <f t="shared" si="1"/>
        <v>7166</v>
      </c>
      <c r="BA17" s="1773" t="s">
        <v>14</v>
      </c>
      <c r="BC17" s="95"/>
      <c r="BD17" s="95"/>
    </row>
    <row r="18" spans="3:56" x14ac:dyDescent="0.25">
      <c r="C18" s="792">
        <f t="shared" si="0"/>
        <v>28</v>
      </c>
      <c r="D18" s="1093" t="s">
        <v>932</v>
      </c>
      <c r="E18" s="181"/>
      <c r="F18" s="177"/>
      <c r="G18" s="172"/>
      <c r="H18" s="172"/>
      <c r="I18" s="172"/>
      <c r="J18" s="172"/>
      <c r="K18" s="172"/>
      <c r="L18" s="172"/>
      <c r="M18" s="172"/>
      <c r="N18" s="172"/>
      <c r="O18" s="172"/>
      <c r="P18" s="180"/>
      <c r="Q18" s="180"/>
      <c r="R18" s="180"/>
      <c r="S18" s="180"/>
      <c r="T18" s="180"/>
      <c r="U18" s="180"/>
      <c r="V18" s="180"/>
      <c r="W18" s="180"/>
      <c r="X18" s="1223"/>
      <c r="Y18" s="1216">
        <v>95</v>
      </c>
      <c r="Z18" s="335"/>
      <c r="AA18" s="180"/>
      <c r="AB18" s="180"/>
      <c r="AC18" s="180"/>
      <c r="AD18" s="172"/>
      <c r="AE18" s="174"/>
      <c r="AF18" s="172"/>
      <c r="AG18" s="172"/>
      <c r="AH18" s="177"/>
      <c r="AI18" s="177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4"/>
      <c r="AV18" s="174"/>
      <c r="AW18" s="688"/>
      <c r="AX18" s="182">
        <v>10</v>
      </c>
      <c r="AY18" s="173">
        <f t="shared" si="2"/>
        <v>95</v>
      </c>
      <c r="AZ18" s="182">
        <f t="shared" si="1"/>
        <v>105</v>
      </c>
      <c r="BA18" s="1099" t="s">
        <v>932</v>
      </c>
      <c r="BC18" s="95"/>
      <c r="BD18" s="95"/>
    </row>
    <row r="19" spans="3:56" ht="18.75" customHeight="1" x14ac:dyDescent="0.25">
      <c r="C19" s="792">
        <f t="shared" si="0"/>
        <v>12</v>
      </c>
      <c r="D19" s="1085" t="s">
        <v>92</v>
      </c>
      <c r="E19" s="181"/>
      <c r="F19" s="177"/>
      <c r="G19" s="172">
        <v>95</v>
      </c>
      <c r="H19" s="172">
        <v>190</v>
      </c>
      <c r="I19" s="172"/>
      <c r="J19" s="172">
        <v>115</v>
      </c>
      <c r="K19" s="172"/>
      <c r="L19" s="172"/>
      <c r="M19" s="172"/>
      <c r="N19" s="172">
        <v>100</v>
      </c>
      <c r="O19" s="172">
        <v>115</v>
      </c>
      <c r="P19" s="180"/>
      <c r="Q19" s="180"/>
      <c r="R19" s="180"/>
      <c r="S19" s="180"/>
      <c r="T19" s="180">
        <v>33</v>
      </c>
      <c r="U19" s="180">
        <v>85</v>
      </c>
      <c r="V19" s="180">
        <v>67</v>
      </c>
      <c r="W19" s="180">
        <v>115</v>
      </c>
      <c r="X19" s="1223"/>
      <c r="Y19" s="1216"/>
      <c r="Z19" s="335"/>
      <c r="AA19" s="180">
        <v>125</v>
      </c>
      <c r="AB19" s="180"/>
      <c r="AC19" s="180"/>
      <c r="AD19" s="172"/>
      <c r="AE19" s="174">
        <v>125</v>
      </c>
      <c r="AF19" s="172">
        <v>140</v>
      </c>
      <c r="AG19" s="172"/>
      <c r="AH19" s="177"/>
      <c r="AI19" s="177"/>
      <c r="AJ19" s="172">
        <v>397</v>
      </c>
      <c r="AK19" s="172"/>
      <c r="AL19" s="172"/>
      <c r="AM19" s="172">
        <v>417</v>
      </c>
      <c r="AN19" s="172">
        <v>375</v>
      </c>
      <c r="AO19" s="172"/>
      <c r="AP19" s="172">
        <v>105</v>
      </c>
      <c r="AQ19" s="172">
        <v>75</v>
      </c>
      <c r="AR19" s="172"/>
      <c r="AS19" s="172"/>
      <c r="AT19" s="172">
        <v>140</v>
      </c>
      <c r="AU19" s="174"/>
      <c r="AV19" s="174"/>
      <c r="AW19" s="688"/>
      <c r="AX19" s="182">
        <v>330</v>
      </c>
      <c r="AY19" s="173">
        <f t="shared" si="2"/>
        <v>2814</v>
      </c>
      <c r="AZ19" s="182">
        <f t="shared" si="1"/>
        <v>3144</v>
      </c>
      <c r="BA19" s="1096" t="s">
        <v>92</v>
      </c>
      <c r="BC19" s="95"/>
      <c r="BD19" s="95"/>
    </row>
    <row r="20" spans="3:56" ht="18.75" customHeight="1" x14ac:dyDescent="0.25">
      <c r="C20" s="792">
        <f t="shared" si="0"/>
        <v>13</v>
      </c>
      <c r="D20" s="1094" t="s">
        <v>453</v>
      </c>
      <c r="E20" s="181">
        <v>119</v>
      </c>
      <c r="F20" s="177">
        <v>149</v>
      </c>
      <c r="G20" s="172"/>
      <c r="H20" s="172"/>
      <c r="I20" s="172"/>
      <c r="J20" s="172"/>
      <c r="K20" s="172">
        <v>174</v>
      </c>
      <c r="L20" s="172">
        <v>111</v>
      </c>
      <c r="M20" s="172"/>
      <c r="N20" s="172">
        <v>250</v>
      </c>
      <c r="O20" s="172"/>
      <c r="P20" s="180"/>
      <c r="Q20" s="180"/>
      <c r="R20" s="180">
        <v>320</v>
      </c>
      <c r="S20" s="180">
        <v>33</v>
      </c>
      <c r="T20" s="180">
        <v>96</v>
      </c>
      <c r="U20" s="180"/>
      <c r="V20" s="180"/>
      <c r="W20" s="180"/>
      <c r="X20" s="1223"/>
      <c r="Y20" s="1216"/>
      <c r="Z20" s="335"/>
      <c r="AA20" s="180">
        <v>125</v>
      </c>
      <c r="AB20" s="180">
        <v>177</v>
      </c>
      <c r="AC20" s="180"/>
      <c r="AD20" s="172"/>
      <c r="AE20" s="174"/>
      <c r="AF20" s="172"/>
      <c r="AG20" s="172">
        <v>33</v>
      </c>
      <c r="AH20" s="177">
        <v>165</v>
      </c>
      <c r="AI20" s="177"/>
      <c r="AJ20" s="172"/>
      <c r="AK20" s="172">
        <v>510</v>
      </c>
      <c r="AL20" s="172"/>
      <c r="AM20" s="172"/>
      <c r="AN20" s="172"/>
      <c r="AO20" s="172">
        <v>335</v>
      </c>
      <c r="AP20" s="172"/>
      <c r="AQ20" s="172"/>
      <c r="AR20" s="172"/>
      <c r="AS20" s="172"/>
      <c r="AT20" s="172"/>
      <c r="AU20" s="174"/>
      <c r="AV20" s="174"/>
      <c r="AW20" s="688"/>
      <c r="AX20" s="182">
        <v>430</v>
      </c>
      <c r="AY20" s="173">
        <f t="shared" si="2"/>
        <v>2597</v>
      </c>
      <c r="AZ20" s="182">
        <f t="shared" si="1"/>
        <v>3027</v>
      </c>
      <c r="BA20" s="1100" t="s">
        <v>453</v>
      </c>
      <c r="BC20" s="95"/>
      <c r="BD20" s="95"/>
    </row>
    <row r="21" spans="3:56" x14ac:dyDescent="0.25">
      <c r="C21" s="792">
        <f t="shared" si="0"/>
        <v>21</v>
      </c>
      <c r="D21" s="1085" t="s">
        <v>17</v>
      </c>
      <c r="E21" s="181"/>
      <c r="F21" s="177"/>
      <c r="G21" s="172"/>
      <c r="H21" s="172"/>
      <c r="I21" s="172"/>
      <c r="J21" s="172"/>
      <c r="K21" s="172"/>
      <c r="L21" s="172"/>
      <c r="M21" s="172"/>
      <c r="N21" s="172"/>
      <c r="O21" s="172"/>
      <c r="P21" s="180"/>
      <c r="Q21" s="180"/>
      <c r="R21" s="180"/>
      <c r="S21" s="180"/>
      <c r="T21" s="180"/>
      <c r="U21" s="180"/>
      <c r="V21" s="180">
        <v>223</v>
      </c>
      <c r="W21" s="180"/>
      <c r="X21" s="1223"/>
      <c r="Y21" s="1216"/>
      <c r="Z21" s="335"/>
      <c r="AA21" s="180"/>
      <c r="AB21" s="180"/>
      <c r="AC21" s="180"/>
      <c r="AD21" s="172"/>
      <c r="AE21" s="174"/>
      <c r="AF21" s="172"/>
      <c r="AG21" s="172"/>
      <c r="AH21" s="177"/>
      <c r="AI21" s="177"/>
      <c r="AJ21" s="172"/>
      <c r="AK21" s="172">
        <v>225</v>
      </c>
      <c r="AL21" s="172"/>
      <c r="AM21" s="172"/>
      <c r="AN21" s="172"/>
      <c r="AO21" s="172"/>
      <c r="AP21" s="172"/>
      <c r="AQ21" s="172"/>
      <c r="AR21" s="172"/>
      <c r="AS21" s="172"/>
      <c r="AT21" s="172"/>
      <c r="AU21" s="174"/>
      <c r="AV21" s="174"/>
      <c r="AW21" s="688"/>
      <c r="AX21" s="182">
        <v>60</v>
      </c>
      <c r="AY21" s="173">
        <f t="shared" si="2"/>
        <v>448</v>
      </c>
      <c r="AZ21" s="182">
        <f t="shared" si="1"/>
        <v>508</v>
      </c>
      <c r="BA21" s="1096" t="s">
        <v>17</v>
      </c>
      <c r="BC21" s="95"/>
      <c r="BD21" s="95"/>
    </row>
    <row r="22" spans="3:56" ht="18.75" customHeight="1" x14ac:dyDescent="0.25">
      <c r="C22" s="792">
        <f t="shared" si="0"/>
        <v>7</v>
      </c>
      <c r="D22" s="1087" t="s">
        <v>370</v>
      </c>
      <c r="E22" s="181">
        <v>171</v>
      </c>
      <c r="F22" s="177">
        <v>114</v>
      </c>
      <c r="G22" s="172">
        <v>243</v>
      </c>
      <c r="H22" s="172"/>
      <c r="I22" s="172">
        <v>270</v>
      </c>
      <c r="J22" s="172"/>
      <c r="K22" s="172"/>
      <c r="L22" s="172"/>
      <c r="M22" s="172">
        <v>175</v>
      </c>
      <c r="N22" s="172">
        <v>105</v>
      </c>
      <c r="O22" s="172"/>
      <c r="P22" s="180"/>
      <c r="Q22" s="180">
        <v>280</v>
      </c>
      <c r="R22" s="180"/>
      <c r="S22" s="180">
        <v>47</v>
      </c>
      <c r="T22" s="180">
        <v>133</v>
      </c>
      <c r="U22" s="180">
        <v>69</v>
      </c>
      <c r="V22" s="180">
        <v>170</v>
      </c>
      <c r="W22" s="180"/>
      <c r="X22" s="1223"/>
      <c r="Y22" s="1216">
        <v>205</v>
      </c>
      <c r="Z22" s="335">
        <v>150</v>
      </c>
      <c r="AA22" s="180">
        <v>67</v>
      </c>
      <c r="AB22" s="180">
        <v>273</v>
      </c>
      <c r="AC22" s="180"/>
      <c r="AD22" s="172"/>
      <c r="AE22" s="174"/>
      <c r="AF22" s="172"/>
      <c r="AG22" s="172">
        <v>126</v>
      </c>
      <c r="AH22" s="177">
        <v>183</v>
      </c>
      <c r="AI22" s="177"/>
      <c r="AJ22" s="172"/>
      <c r="AK22" s="172">
        <v>444</v>
      </c>
      <c r="AL22" s="172">
        <v>675</v>
      </c>
      <c r="AM22" s="172">
        <v>165</v>
      </c>
      <c r="AN22" s="172"/>
      <c r="AO22" s="172"/>
      <c r="AP22" s="172"/>
      <c r="AQ22" s="172"/>
      <c r="AR22" s="172">
        <v>193</v>
      </c>
      <c r="AS22" s="172">
        <v>285</v>
      </c>
      <c r="AT22" s="172"/>
      <c r="AU22" s="174"/>
      <c r="AV22" s="174"/>
      <c r="AW22" s="688"/>
      <c r="AX22" s="182">
        <v>600</v>
      </c>
      <c r="AY22" s="173">
        <f>SUM(E22:AV22)</f>
        <v>4543</v>
      </c>
      <c r="AZ22" s="182">
        <f t="shared" si="1"/>
        <v>5143</v>
      </c>
      <c r="BA22" s="1098" t="s">
        <v>370</v>
      </c>
      <c r="BC22" s="95"/>
      <c r="BD22" s="95"/>
    </row>
    <row r="23" spans="3:56" ht="18.75" customHeight="1" x14ac:dyDescent="0.25">
      <c r="C23" s="792">
        <f t="shared" si="0"/>
        <v>8</v>
      </c>
      <c r="D23" s="1085" t="s">
        <v>470</v>
      </c>
      <c r="E23" s="181">
        <v>138</v>
      </c>
      <c r="F23" s="177">
        <v>138</v>
      </c>
      <c r="G23" s="172">
        <v>159</v>
      </c>
      <c r="H23" s="172"/>
      <c r="I23" s="172"/>
      <c r="J23" s="172">
        <v>135</v>
      </c>
      <c r="K23" s="172"/>
      <c r="L23" s="172">
        <v>159</v>
      </c>
      <c r="M23" s="172"/>
      <c r="N23" s="172">
        <v>215</v>
      </c>
      <c r="O23" s="172"/>
      <c r="P23" s="180">
        <v>115</v>
      </c>
      <c r="Q23" s="180"/>
      <c r="R23" s="180"/>
      <c r="S23" s="180"/>
      <c r="T23" s="180"/>
      <c r="U23" s="180">
        <v>48</v>
      </c>
      <c r="V23" s="180">
        <v>98</v>
      </c>
      <c r="W23" s="180">
        <v>140</v>
      </c>
      <c r="X23" s="1223">
        <v>90</v>
      </c>
      <c r="Y23" s="1216"/>
      <c r="Z23" s="335">
        <v>340</v>
      </c>
      <c r="AA23" s="180">
        <v>100</v>
      </c>
      <c r="AB23" s="180">
        <v>340</v>
      </c>
      <c r="AC23" s="180"/>
      <c r="AD23" s="172"/>
      <c r="AE23" s="174">
        <v>383</v>
      </c>
      <c r="AF23" s="172">
        <v>115</v>
      </c>
      <c r="AG23" s="172">
        <v>90</v>
      </c>
      <c r="AH23" s="177">
        <v>296</v>
      </c>
      <c r="AI23" s="177"/>
      <c r="AJ23" s="172"/>
      <c r="AK23" s="172">
        <v>278</v>
      </c>
      <c r="AL23" s="172"/>
      <c r="AM23" s="172">
        <v>398</v>
      </c>
      <c r="AN23" s="172"/>
      <c r="AO23" s="172">
        <v>141</v>
      </c>
      <c r="AP23" s="172"/>
      <c r="AQ23" s="172"/>
      <c r="AR23" s="172">
        <v>162</v>
      </c>
      <c r="AS23" s="172"/>
      <c r="AT23" s="172">
        <v>105</v>
      </c>
      <c r="AU23" s="174"/>
      <c r="AV23" s="174"/>
      <c r="AW23" s="688">
        <v>190</v>
      </c>
      <c r="AX23" s="182">
        <v>500</v>
      </c>
      <c r="AY23" s="173">
        <f t="shared" si="2"/>
        <v>4183</v>
      </c>
      <c r="AZ23" s="182">
        <f t="shared" si="1"/>
        <v>4873</v>
      </c>
      <c r="BA23" s="1096" t="s">
        <v>470</v>
      </c>
      <c r="BC23" s="95"/>
      <c r="BD23" s="95"/>
    </row>
    <row r="24" spans="3:56" ht="18.75" customHeight="1" x14ac:dyDescent="0.25">
      <c r="C24" s="792">
        <f t="shared" si="0"/>
        <v>22</v>
      </c>
      <c r="D24" s="1095" t="s">
        <v>673</v>
      </c>
      <c r="E24" s="181"/>
      <c r="F24" s="177"/>
      <c r="G24" s="172"/>
      <c r="H24" s="172"/>
      <c r="I24" s="172"/>
      <c r="J24" s="172"/>
      <c r="K24" s="172"/>
      <c r="L24" s="172"/>
      <c r="M24" s="172"/>
      <c r="N24" s="172"/>
      <c r="O24" s="172"/>
      <c r="P24" s="180"/>
      <c r="Q24" s="180"/>
      <c r="R24" s="180"/>
      <c r="S24" s="180">
        <v>139</v>
      </c>
      <c r="T24" s="180"/>
      <c r="U24" s="180">
        <v>93</v>
      </c>
      <c r="V24" s="180">
        <v>12</v>
      </c>
      <c r="W24" s="180"/>
      <c r="X24" s="1223"/>
      <c r="Y24" s="1216"/>
      <c r="Z24" s="335"/>
      <c r="AA24" s="180"/>
      <c r="AB24" s="180"/>
      <c r="AC24" s="180"/>
      <c r="AD24" s="172"/>
      <c r="AE24" s="174"/>
      <c r="AF24" s="172"/>
      <c r="AG24" s="172"/>
      <c r="AH24" s="177"/>
      <c r="AI24" s="177"/>
      <c r="AJ24" s="172"/>
      <c r="AK24" s="172"/>
      <c r="AL24" s="172"/>
      <c r="AM24" s="172"/>
      <c r="AN24" s="172"/>
      <c r="AO24" s="172"/>
      <c r="AP24" s="172">
        <v>48</v>
      </c>
      <c r="AQ24" s="172">
        <v>60</v>
      </c>
      <c r="AR24" s="172"/>
      <c r="AS24" s="172"/>
      <c r="AT24" s="172"/>
      <c r="AU24" s="174"/>
      <c r="AV24" s="174"/>
      <c r="AW24" s="688">
        <v>70</v>
      </c>
      <c r="AX24" s="182">
        <v>80</v>
      </c>
      <c r="AY24" s="173">
        <f t="shared" si="2"/>
        <v>352</v>
      </c>
      <c r="AZ24" s="182">
        <f t="shared" si="1"/>
        <v>502</v>
      </c>
      <c r="BA24" s="1101" t="s">
        <v>673</v>
      </c>
      <c r="BC24" s="95"/>
      <c r="BD24" s="95"/>
    </row>
    <row r="25" spans="3:56" x14ac:dyDescent="0.25">
      <c r="C25" s="792">
        <f t="shared" si="0"/>
        <v>25</v>
      </c>
      <c r="D25" s="1085" t="s">
        <v>907</v>
      </c>
      <c r="E25" s="181"/>
      <c r="F25" s="177"/>
      <c r="G25" s="172"/>
      <c r="H25" s="172"/>
      <c r="I25" s="172"/>
      <c r="J25" s="172"/>
      <c r="K25" s="172"/>
      <c r="L25" s="172"/>
      <c r="M25" s="172"/>
      <c r="N25" s="172"/>
      <c r="O25" s="172"/>
      <c r="P25" s="180"/>
      <c r="Q25" s="180"/>
      <c r="R25" s="180"/>
      <c r="S25" s="180"/>
      <c r="T25" s="180"/>
      <c r="U25" s="180"/>
      <c r="V25" s="180">
        <v>21</v>
      </c>
      <c r="W25" s="180"/>
      <c r="X25" s="1223"/>
      <c r="Y25" s="1216"/>
      <c r="Z25" s="335"/>
      <c r="AA25" s="180"/>
      <c r="AB25" s="180"/>
      <c r="AC25" s="180"/>
      <c r="AD25" s="172"/>
      <c r="AE25" s="174"/>
      <c r="AF25" s="172"/>
      <c r="AG25" s="172"/>
      <c r="AH25" s="177">
        <v>57</v>
      </c>
      <c r="AI25" s="177"/>
      <c r="AJ25" s="172"/>
      <c r="AK25" s="172"/>
      <c r="AL25" s="172"/>
      <c r="AM25" s="172"/>
      <c r="AN25" s="172"/>
      <c r="AO25" s="172"/>
      <c r="AP25" s="172">
        <v>50</v>
      </c>
      <c r="AQ25" s="172">
        <v>70</v>
      </c>
      <c r="AR25" s="172"/>
      <c r="AS25" s="172"/>
      <c r="AT25" s="172"/>
      <c r="AU25" s="174"/>
      <c r="AV25" s="174"/>
      <c r="AW25" s="688"/>
      <c r="AX25" s="182">
        <v>60</v>
      </c>
      <c r="AY25" s="173">
        <f t="shared" si="2"/>
        <v>198</v>
      </c>
      <c r="AZ25" s="182">
        <f t="shared" si="1"/>
        <v>258</v>
      </c>
      <c r="BA25" s="1096" t="s">
        <v>907</v>
      </c>
      <c r="BC25" s="95"/>
      <c r="BD25" s="95"/>
    </row>
    <row r="26" spans="3:56" ht="18.75" customHeight="1" x14ac:dyDescent="0.25">
      <c r="C26" s="792">
        <f t="shared" si="0"/>
        <v>17</v>
      </c>
      <c r="D26" s="1085" t="s">
        <v>16</v>
      </c>
      <c r="E26" s="181"/>
      <c r="F26" s="177">
        <v>41</v>
      </c>
      <c r="G26" s="172">
        <v>68</v>
      </c>
      <c r="H26" s="172">
        <v>139</v>
      </c>
      <c r="I26" s="172"/>
      <c r="J26" s="172"/>
      <c r="K26" s="172"/>
      <c r="L26" s="172">
        <v>138</v>
      </c>
      <c r="M26" s="172"/>
      <c r="N26" s="172"/>
      <c r="O26" s="172"/>
      <c r="P26" s="180">
        <v>102</v>
      </c>
      <c r="Q26" s="180"/>
      <c r="R26" s="180"/>
      <c r="S26" s="180"/>
      <c r="T26" s="180">
        <v>70</v>
      </c>
      <c r="U26" s="180"/>
      <c r="V26" s="180">
        <v>46</v>
      </c>
      <c r="W26" s="180">
        <v>100</v>
      </c>
      <c r="X26" s="1223">
        <v>108</v>
      </c>
      <c r="Y26" s="1216"/>
      <c r="Z26" s="335"/>
      <c r="AA26" s="180"/>
      <c r="AB26" s="180">
        <v>90</v>
      </c>
      <c r="AC26" s="180">
        <v>170</v>
      </c>
      <c r="AD26" s="172"/>
      <c r="AE26" s="174"/>
      <c r="AF26" s="172"/>
      <c r="AG26" s="172"/>
      <c r="AH26" s="177"/>
      <c r="AI26" s="177"/>
      <c r="AJ26" s="172"/>
      <c r="AK26" s="172"/>
      <c r="AL26" s="172"/>
      <c r="AM26" s="172">
        <v>105</v>
      </c>
      <c r="AN26" s="172"/>
      <c r="AO26" s="172"/>
      <c r="AP26" s="172"/>
      <c r="AQ26" s="172"/>
      <c r="AR26" s="172"/>
      <c r="AS26" s="172"/>
      <c r="AT26" s="172"/>
      <c r="AU26" s="174"/>
      <c r="AV26" s="174"/>
      <c r="AW26" s="688">
        <v>80</v>
      </c>
      <c r="AX26" s="182">
        <v>220</v>
      </c>
      <c r="AY26" s="173">
        <f t="shared" si="2"/>
        <v>1177</v>
      </c>
      <c r="AZ26" s="182">
        <f t="shared" si="1"/>
        <v>1477</v>
      </c>
      <c r="BA26" s="1096" t="s">
        <v>16</v>
      </c>
      <c r="BC26" s="95"/>
      <c r="BD26" s="95"/>
    </row>
    <row r="27" spans="3:56" x14ac:dyDescent="0.25">
      <c r="C27" s="792">
        <f t="shared" si="0"/>
        <v>24</v>
      </c>
      <c r="D27" s="1085" t="s">
        <v>1021</v>
      </c>
      <c r="E27" s="181"/>
      <c r="F27" s="177"/>
      <c r="G27" s="172"/>
      <c r="H27" s="172"/>
      <c r="I27" s="172"/>
      <c r="J27" s="172"/>
      <c r="K27" s="172"/>
      <c r="L27" s="172"/>
      <c r="M27" s="172"/>
      <c r="N27" s="172"/>
      <c r="O27" s="172"/>
      <c r="P27" s="180"/>
      <c r="Q27" s="180"/>
      <c r="R27" s="180"/>
      <c r="S27" s="180"/>
      <c r="T27" s="180"/>
      <c r="U27" s="180"/>
      <c r="V27" s="180"/>
      <c r="W27" s="180"/>
      <c r="X27" s="1223"/>
      <c r="Y27" s="1216"/>
      <c r="Z27" s="335"/>
      <c r="AA27" s="180"/>
      <c r="AB27" s="180"/>
      <c r="AC27" s="180"/>
      <c r="AD27" s="172"/>
      <c r="AE27" s="174"/>
      <c r="AF27" s="172"/>
      <c r="AG27" s="172">
        <v>76</v>
      </c>
      <c r="AH27" s="177">
        <v>39</v>
      </c>
      <c r="AI27" s="177"/>
      <c r="AJ27" s="172"/>
      <c r="AK27" s="172"/>
      <c r="AL27" s="172"/>
      <c r="AM27" s="172"/>
      <c r="AN27" s="172"/>
      <c r="AO27" s="172"/>
      <c r="AP27" s="172">
        <v>112</v>
      </c>
      <c r="AQ27" s="172"/>
      <c r="AR27" s="172"/>
      <c r="AS27" s="172"/>
      <c r="AT27" s="172"/>
      <c r="AU27" s="174"/>
      <c r="AV27" s="174"/>
      <c r="AW27" s="688"/>
      <c r="AX27" s="182">
        <v>50</v>
      </c>
      <c r="AY27" s="173">
        <f t="shared" si="2"/>
        <v>227</v>
      </c>
      <c r="AZ27" s="182">
        <f t="shared" si="1"/>
        <v>277</v>
      </c>
      <c r="BA27" s="1096" t="s">
        <v>1021</v>
      </c>
      <c r="BC27" s="95"/>
      <c r="BD27" s="95"/>
    </row>
    <row r="28" spans="3:56" x14ac:dyDescent="0.25">
      <c r="C28" s="792">
        <f t="shared" si="0"/>
        <v>20</v>
      </c>
      <c r="D28" s="1085" t="s">
        <v>763</v>
      </c>
      <c r="E28" s="181"/>
      <c r="F28" s="177"/>
      <c r="G28" s="172"/>
      <c r="H28" s="172"/>
      <c r="I28" s="172"/>
      <c r="J28" s="172"/>
      <c r="K28" s="172"/>
      <c r="L28" s="172"/>
      <c r="M28" s="172"/>
      <c r="N28" s="172"/>
      <c r="O28" s="172"/>
      <c r="P28" s="180"/>
      <c r="Q28" s="180"/>
      <c r="R28" s="180"/>
      <c r="S28" s="180"/>
      <c r="T28" s="180"/>
      <c r="U28" s="180"/>
      <c r="V28" s="180"/>
      <c r="W28" s="180"/>
      <c r="X28" s="1223"/>
      <c r="Y28" s="1216"/>
      <c r="Z28" s="335"/>
      <c r="AA28" s="180"/>
      <c r="AB28" s="180"/>
      <c r="AC28" s="180">
        <v>175</v>
      </c>
      <c r="AD28" s="172"/>
      <c r="AE28" s="174"/>
      <c r="AF28" s="172">
        <v>90</v>
      </c>
      <c r="AG28" s="172"/>
      <c r="AH28" s="177">
        <v>90</v>
      </c>
      <c r="AI28" s="177">
        <v>155</v>
      </c>
      <c r="AJ28" s="172"/>
      <c r="AK28" s="172"/>
      <c r="AL28" s="172"/>
      <c r="AM28" s="172">
        <v>260</v>
      </c>
      <c r="AN28" s="172"/>
      <c r="AO28" s="172"/>
      <c r="AP28" s="172"/>
      <c r="AQ28" s="172"/>
      <c r="AR28" s="172"/>
      <c r="AS28" s="172"/>
      <c r="AT28" s="172"/>
      <c r="AU28" s="174"/>
      <c r="AV28" s="174"/>
      <c r="AW28" s="688"/>
      <c r="AX28" s="182">
        <v>70</v>
      </c>
      <c r="AY28" s="173">
        <f t="shared" si="2"/>
        <v>770</v>
      </c>
      <c r="AZ28" s="182">
        <f t="shared" si="1"/>
        <v>840</v>
      </c>
      <c r="BA28" s="1096" t="s">
        <v>763</v>
      </c>
      <c r="BC28" s="95"/>
      <c r="BD28" s="95"/>
    </row>
    <row r="29" spans="3:56" ht="18.75" customHeight="1" x14ac:dyDescent="0.25">
      <c r="C29" s="792">
        <f t="shared" si="0"/>
        <v>15</v>
      </c>
      <c r="D29" s="1085" t="s">
        <v>812</v>
      </c>
      <c r="E29" s="181"/>
      <c r="F29" s="177"/>
      <c r="G29" s="172">
        <v>35</v>
      </c>
      <c r="H29" s="172"/>
      <c r="I29" s="172"/>
      <c r="J29" s="172">
        <v>100</v>
      </c>
      <c r="K29" s="172">
        <v>93</v>
      </c>
      <c r="L29" s="172">
        <v>23</v>
      </c>
      <c r="M29" s="172"/>
      <c r="N29" s="172">
        <v>145</v>
      </c>
      <c r="O29" s="172"/>
      <c r="P29" s="180"/>
      <c r="Q29" s="180"/>
      <c r="R29" s="180"/>
      <c r="S29" s="180"/>
      <c r="T29" s="180">
        <v>30</v>
      </c>
      <c r="U29" s="180"/>
      <c r="V29" s="180">
        <v>11</v>
      </c>
      <c r="W29" s="180"/>
      <c r="X29" s="1223"/>
      <c r="Y29" s="1216">
        <v>115</v>
      </c>
      <c r="Z29" s="335"/>
      <c r="AA29" s="180"/>
      <c r="AB29" s="180">
        <v>22</v>
      </c>
      <c r="AC29" s="180"/>
      <c r="AD29" s="172">
        <v>115</v>
      </c>
      <c r="AE29" s="174"/>
      <c r="AF29" s="172">
        <v>34</v>
      </c>
      <c r="AG29" s="172">
        <v>57</v>
      </c>
      <c r="AH29" s="177"/>
      <c r="AI29" s="177"/>
      <c r="AJ29" s="172"/>
      <c r="AK29" s="172">
        <v>33</v>
      </c>
      <c r="AL29" s="172">
        <v>105</v>
      </c>
      <c r="AM29" s="172"/>
      <c r="AN29" s="172"/>
      <c r="AO29" s="172"/>
      <c r="AP29" s="172">
        <v>213</v>
      </c>
      <c r="AQ29" s="172"/>
      <c r="AR29" s="172"/>
      <c r="AS29" s="172">
        <v>360</v>
      </c>
      <c r="AT29" s="172"/>
      <c r="AU29" s="174"/>
      <c r="AV29" s="174"/>
      <c r="AW29" s="688">
        <v>20</v>
      </c>
      <c r="AX29" s="182">
        <v>240</v>
      </c>
      <c r="AY29" s="173">
        <f t="shared" si="2"/>
        <v>1491</v>
      </c>
      <c r="AZ29" s="182">
        <f t="shared" si="1"/>
        <v>1751</v>
      </c>
      <c r="BA29" s="1096" t="s">
        <v>812</v>
      </c>
      <c r="BC29" s="95"/>
      <c r="BD29" s="95"/>
    </row>
    <row r="30" spans="3:56" ht="18.75" customHeight="1" x14ac:dyDescent="0.25">
      <c r="C30" s="792">
        <f t="shared" si="0"/>
        <v>16</v>
      </c>
      <c r="D30" s="1085" t="s">
        <v>471</v>
      </c>
      <c r="E30" s="181"/>
      <c r="F30" s="177">
        <v>138</v>
      </c>
      <c r="G30" s="172">
        <v>122</v>
      </c>
      <c r="H30" s="172"/>
      <c r="I30" s="172"/>
      <c r="J30" s="172"/>
      <c r="K30" s="172"/>
      <c r="L30" s="172"/>
      <c r="M30" s="172"/>
      <c r="N30" s="172"/>
      <c r="O30" s="172"/>
      <c r="P30" s="180"/>
      <c r="Q30" s="180"/>
      <c r="R30" s="180"/>
      <c r="S30" s="180">
        <v>68</v>
      </c>
      <c r="T30" s="180">
        <v>18</v>
      </c>
      <c r="U30" s="180">
        <v>38</v>
      </c>
      <c r="V30" s="180">
        <v>26</v>
      </c>
      <c r="W30" s="180"/>
      <c r="X30" s="1223">
        <v>115</v>
      </c>
      <c r="Y30" s="1216"/>
      <c r="Z30" s="335"/>
      <c r="AA30" s="180"/>
      <c r="AB30" s="180"/>
      <c r="AC30" s="180"/>
      <c r="AD30" s="172"/>
      <c r="AE30" s="174"/>
      <c r="AF30" s="172"/>
      <c r="AG30" s="172">
        <v>54</v>
      </c>
      <c r="AH30" s="177">
        <v>42</v>
      </c>
      <c r="AI30" s="177"/>
      <c r="AJ30" s="172">
        <v>98</v>
      </c>
      <c r="AK30" s="172"/>
      <c r="AL30" s="172">
        <v>300</v>
      </c>
      <c r="AM30" s="172"/>
      <c r="AN30" s="9"/>
      <c r="AO30" s="172"/>
      <c r="AP30" s="172">
        <v>100</v>
      </c>
      <c r="AQ30" s="172">
        <v>190</v>
      </c>
      <c r="AR30" s="172"/>
      <c r="AS30" s="172"/>
      <c r="AT30" s="172">
        <v>98</v>
      </c>
      <c r="AU30" s="174"/>
      <c r="AV30" s="174"/>
      <c r="AW30" s="688">
        <v>10</v>
      </c>
      <c r="AX30" s="182">
        <v>170</v>
      </c>
      <c r="AY30" s="173">
        <f>SUM(E30:AV30)</f>
        <v>1407</v>
      </c>
      <c r="AZ30" s="182">
        <f t="shared" si="1"/>
        <v>1587</v>
      </c>
      <c r="BA30" s="1096" t="s">
        <v>471</v>
      </c>
      <c r="BC30" s="95"/>
      <c r="BD30" s="95"/>
    </row>
    <row r="31" spans="3:56" ht="18.75" customHeight="1" x14ac:dyDescent="0.25">
      <c r="C31" s="792">
        <f t="shared" si="0"/>
        <v>14</v>
      </c>
      <c r="D31" s="1085" t="s">
        <v>457</v>
      </c>
      <c r="E31" s="181"/>
      <c r="F31" s="177">
        <v>63</v>
      </c>
      <c r="G31" s="172"/>
      <c r="H31" s="172"/>
      <c r="I31" s="172"/>
      <c r="J31" s="172"/>
      <c r="K31" s="178"/>
      <c r="L31" s="172">
        <v>63</v>
      </c>
      <c r="M31" s="172"/>
      <c r="N31" s="172">
        <v>150</v>
      </c>
      <c r="O31" s="172"/>
      <c r="P31" s="180">
        <v>57</v>
      </c>
      <c r="Q31" s="180"/>
      <c r="R31" s="180">
        <v>200</v>
      </c>
      <c r="S31" s="180"/>
      <c r="T31" s="180">
        <v>100</v>
      </c>
      <c r="U31" s="180"/>
      <c r="V31" s="180"/>
      <c r="W31" s="180"/>
      <c r="X31" s="1223">
        <v>57</v>
      </c>
      <c r="Y31" s="1216"/>
      <c r="Z31" s="335">
        <v>200</v>
      </c>
      <c r="AA31" s="180">
        <v>170</v>
      </c>
      <c r="AB31" s="180"/>
      <c r="AC31" s="180"/>
      <c r="AD31" s="172"/>
      <c r="AE31" s="174">
        <v>200</v>
      </c>
      <c r="AF31" s="172">
        <v>125</v>
      </c>
      <c r="AG31" s="172"/>
      <c r="AH31" s="177">
        <v>125</v>
      </c>
      <c r="AI31" s="177"/>
      <c r="AJ31" s="172"/>
      <c r="AK31" s="172"/>
      <c r="AL31" s="172">
        <v>260</v>
      </c>
      <c r="AM31" s="172"/>
      <c r="AN31" s="172"/>
      <c r="AO31" s="172"/>
      <c r="AP31" s="172"/>
      <c r="AQ31" s="172"/>
      <c r="AR31" s="172">
        <v>90</v>
      </c>
      <c r="AS31" s="172"/>
      <c r="AT31" s="172"/>
      <c r="AU31" s="174"/>
      <c r="AV31" s="174"/>
      <c r="AW31" s="688"/>
      <c r="AX31" s="182">
        <v>150</v>
      </c>
      <c r="AY31" s="173">
        <f t="shared" si="2"/>
        <v>1860</v>
      </c>
      <c r="AZ31" s="182">
        <f t="shared" si="1"/>
        <v>2010</v>
      </c>
      <c r="BA31" s="1096" t="s">
        <v>457</v>
      </c>
      <c r="BC31" s="95"/>
      <c r="BD31" s="95"/>
    </row>
    <row r="32" spans="3:56" ht="18.75" customHeight="1" x14ac:dyDescent="0.25">
      <c r="C32" s="792">
        <f t="shared" si="0"/>
        <v>11</v>
      </c>
      <c r="D32" s="1096" t="s">
        <v>885</v>
      </c>
      <c r="E32" s="18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>
        <v>80</v>
      </c>
      <c r="S32" s="172">
        <v>133</v>
      </c>
      <c r="T32" s="172"/>
      <c r="U32" s="172">
        <v>52</v>
      </c>
      <c r="V32" s="172"/>
      <c r="W32" s="172"/>
      <c r="X32" s="1229"/>
      <c r="Y32" s="177">
        <v>70</v>
      </c>
      <c r="Z32" s="177">
        <v>434</v>
      </c>
      <c r="AA32" s="172">
        <v>195</v>
      </c>
      <c r="AB32" s="172"/>
      <c r="AC32" s="174"/>
      <c r="AD32" s="172">
        <v>85</v>
      </c>
      <c r="AE32" s="174">
        <v>310</v>
      </c>
      <c r="AF32" s="172">
        <v>77</v>
      </c>
      <c r="AG32" s="172">
        <v>215</v>
      </c>
      <c r="AH32" s="177"/>
      <c r="AI32" s="177"/>
      <c r="AJ32" s="172"/>
      <c r="AK32" s="172"/>
      <c r="AL32" s="172">
        <v>603</v>
      </c>
      <c r="AM32" s="172"/>
      <c r="AN32" s="172"/>
      <c r="AO32" s="172">
        <v>136</v>
      </c>
      <c r="AP32" s="172">
        <v>250</v>
      </c>
      <c r="AQ32" s="172"/>
      <c r="AR32" s="172"/>
      <c r="AS32" s="172">
        <v>105</v>
      </c>
      <c r="AT32" s="172"/>
      <c r="AU32" s="174"/>
      <c r="AV32" s="174"/>
      <c r="AW32" s="688"/>
      <c r="AX32" s="182">
        <v>440</v>
      </c>
      <c r="AY32" s="173">
        <f>SUM(E32:AV32)</f>
        <v>2745</v>
      </c>
      <c r="AZ32" s="182">
        <f>SUM(AW32:AY32)</f>
        <v>3185</v>
      </c>
      <c r="BA32" s="1096" t="s">
        <v>885</v>
      </c>
      <c r="BC32" s="95"/>
      <c r="BD32" s="95"/>
    </row>
    <row r="33" spans="3:56" ht="18.75" customHeight="1" x14ac:dyDescent="0.25">
      <c r="C33" s="792">
        <f t="shared" si="0"/>
        <v>27</v>
      </c>
      <c r="D33" s="1813" t="s">
        <v>1041</v>
      </c>
      <c r="E33" s="181"/>
      <c r="F33" s="1809"/>
      <c r="G33" s="1809"/>
      <c r="H33" s="1809"/>
      <c r="I33" s="1809"/>
      <c r="J33" s="1809"/>
      <c r="K33" s="1809"/>
      <c r="L33" s="1809"/>
      <c r="M33" s="1809"/>
      <c r="N33" s="1809"/>
      <c r="O33" s="1809"/>
      <c r="P33" s="1809"/>
      <c r="Q33" s="1809"/>
      <c r="R33" s="1809"/>
      <c r="S33" s="1809"/>
      <c r="T33" s="1809"/>
      <c r="U33" s="1809"/>
      <c r="V33" s="1809"/>
      <c r="W33" s="1809"/>
      <c r="X33" s="1810"/>
      <c r="Y33" s="1811"/>
      <c r="Z33" s="1811"/>
      <c r="AA33" s="1809"/>
      <c r="AB33" s="1809"/>
      <c r="AC33" s="1812"/>
      <c r="AD33" s="1809"/>
      <c r="AE33" s="1812"/>
      <c r="AF33" s="1809"/>
      <c r="AG33" s="1809"/>
      <c r="AH33" s="1811"/>
      <c r="AI33" s="1811"/>
      <c r="AJ33" s="1809"/>
      <c r="AK33" s="1809"/>
      <c r="AL33" s="1809"/>
      <c r="AM33" s="1809"/>
      <c r="AN33" s="1809"/>
      <c r="AO33" s="1809"/>
      <c r="AP33" s="1809">
        <v>24</v>
      </c>
      <c r="AQ33" s="1809"/>
      <c r="AR33" s="1809"/>
      <c r="AS33" s="1809">
        <v>98</v>
      </c>
      <c r="AT33" s="1809"/>
      <c r="AU33" s="1812"/>
      <c r="AV33" s="1812"/>
      <c r="AW33" s="688"/>
      <c r="AX33" s="182">
        <v>30</v>
      </c>
      <c r="AY33" s="173">
        <f>SUM(E33:AV33)</f>
        <v>122</v>
      </c>
      <c r="AZ33" s="182">
        <f>SUM(AW33:AY33)</f>
        <v>152</v>
      </c>
      <c r="BA33" s="1813" t="s">
        <v>1041</v>
      </c>
      <c r="BC33" s="95"/>
      <c r="BD33" s="95"/>
    </row>
    <row r="34" spans="3:56" ht="18.75" customHeight="1" thickBot="1" x14ac:dyDescent="0.3">
      <c r="C34" s="1199">
        <f t="shared" si="0"/>
        <v>26</v>
      </c>
      <c r="D34" s="1329" t="s">
        <v>987</v>
      </c>
      <c r="E34" s="183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230"/>
      <c r="Y34" s="183"/>
      <c r="Z34" s="316"/>
      <c r="AA34" s="175"/>
      <c r="AB34" s="175"/>
      <c r="AC34" s="184">
        <v>80</v>
      </c>
      <c r="AD34" s="175"/>
      <c r="AE34" s="184"/>
      <c r="AF34" s="175"/>
      <c r="AG34" s="175"/>
      <c r="AH34" s="316" t="s">
        <v>1027</v>
      </c>
      <c r="AI34" s="316">
        <v>60</v>
      </c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84"/>
      <c r="AV34" s="184"/>
      <c r="AW34" s="692"/>
      <c r="AX34" s="696">
        <v>20</v>
      </c>
      <c r="AY34" s="173">
        <f t="shared" si="2"/>
        <v>140</v>
      </c>
      <c r="AZ34" s="182">
        <f>SUM(AW34:AY34)</f>
        <v>160</v>
      </c>
      <c r="BA34" s="1330" t="s">
        <v>987</v>
      </c>
      <c r="BC34" s="95"/>
      <c r="BD34" s="95"/>
    </row>
    <row r="35" spans="3:56" ht="18.75" thickBot="1" x14ac:dyDescent="0.3">
      <c r="D35" s="185" t="s">
        <v>19</v>
      </c>
      <c r="E35" s="2077">
        <f>SUM(E6:E34)</f>
        <v>939</v>
      </c>
      <c r="F35" s="2078">
        <f t="shared" ref="F35:AV35" si="3">SUM(F6:F34)</f>
        <v>1034</v>
      </c>
      <c r="G35" s="2078">
        <f>SUM(G6:G34)</f>
        <v>2378</v>
      </c>
      <c r="H35" s="2078">
        <f t="shared" si="3"/>
        <v>2188</v>
      </c>
      <c r="I35" s="2078">
        <f t="shared" si="3"/>
        <v>1450</v>
      </c>
      <c r="J35" s="2078">
        <f t="shared" si="3"/>
        <v>1370</v>
      </c>
      <c r="K35" s="2078">
        <f t="shared" si="3"/>
        <v>993</v>
      </c>
      <c r="L35" s="2078">
        <f t="shared" si="3"/>
        <v>993</v>
      </c>
      <c r="M35" s="2078">
        <f t="shared" si="3"/>
        <v>1720</v>
      </c>
      <c r="N35" s="2078">
        <f t="shared" si="3"/>
        <v>1777</v>
      </c>
      <c r="O35" s="2078">
        <f t="shared" si="3"/>
        <v>1777</v>
      </c>
      <c r="P35" s="2078">
        <f t="shared" si="3"/>
        <v>1930</v>
      </c>
      <c r="Q35" s="2078">
        <f t="shared" si="3"/>
        <v>1595</v>
      </c>
      <c r="R35" s="2078">
        <f t="shared" si="3"/>
        <v>1450</v>
      </c>
      <c r="S35" s="2078">
        <f t="shared" si="3"/>
        <v>1114</v>
      </c>
      <c r="T35" s="2078">
        <f t="shared" si="3"/>
        <v>1085</v>
      </c>
      <c r="U35" s="2078">
        <f>SUM(U6:U34)</f>
        <v>1114</v>
      </c>
      <c r="V35" s="2078">
        <f t="shared" si="3"/>
        <v>1150</v>
      </c>
      <c r="W35" s="2078">
        <f t="shared" si="3"/>
        <v>1777</v>
      </c>
      <c r="X35" s="2079">
        <f t="shared" si="3"/>
        <v>1930</v>
      </c>
      <c r="Y35" s="2080">
        <f t="shared" si="3"/>
        <v>1595</v>
      </c>
      <c r="Z35" s="2078">
        <f t="shared" si="3"/>
        <v>1831</v>
      </c>
      <c r="AA35" s="2078">
        <f t="shared" si="3"/>
        <v>2378</v>
      </c>
      <c r="AB35" s="2078">
        <f t="shared" si="3"/>
        <v>2308</v>
      </c>
      <c r="AC35" s="2081">
        <f t="shared" si="3"/>
        <v>1720</v>
      </c>
      <c r="AD35" s="2081">
        <f t="shared" si="3"/>
        <v>1595</v>
      </c>
      <c r="AE35" s="2078">
        <f t="shared" si="3"/>
        <v>1975</v>
      </c>
      <c r="AF35" s="2078">
        <f t="shared" si="3"/>
        <v>2178</v>
      </c>
      <c r="AG35" s="2078">
        <f>SUM(AG6:AG34)</f>
        <v>2444</v>
      </c>
      <c r="AH35" s="2078">
        <f t="shared" si="3"/>
        <v>2217</v>
      </c>
      <c r="AI35" s="2078">
        <f t="shared" si="3"/>
        <v>1777</v>
      </c>
      <c r="AJ35" s="2078">
        <f t="shared" si="3"/>
        <v>4492</v>
      </c>
      <c r="AK35" s="2078">
        <f t="shared" si="3"/>
        <v>5972</v>
      </c>
      <c r="AL35" s="2078">
        <f t="shared" si="3"/>
        <v>4961</v>
      </c>
      <c r="AM35" s="2078">
        <f t="shared" si="3"/>
        <v>4711</v>
      </c>
      <c r="AN35" s="2078">
        <f t="shared" si="3"/>
        <v>1375</v>
      </c>
      <c r="AO35" s="2078">
        <f t="shared" si="3"/>
        <v>2870</v>
      </c>
      <c r="AP35" s="2078">
        <f t="shared" si="3"/>
        <v>2443</v>
      </c>
      <c r="AQ35" s="2078">
        <f t="shared" si="3"/>
        <v>1720</v>
      </c>
      <c r="AR35" s="2078">
        <f t="shared" si="3"/>
        <v>2288</v>
      </c>
      <c r="AS35" s="2078">
        <f t="shared" si="3"/>
        <v>2697</v>
      </c>
      <c r="AT35" s="2078">
        <f t="shared" si="3"/>
        <v>2927</v>
      </c>
      <c r="AU35" s="2078">
        <f t="shared" si="3"/>
        <v>0</v>
      </c>
      <c r="AV35" s="2081">
        <f t="shared" si="3"/>
        <v>0</v>
      </c>
      <c r="AW35" s="2082">
        <f>SUM(AW6:AW34)</f>
        <v>2230</v>
      </c>
      <c r="AX35" s="179">
        <f>SUM(AX6:AX34)</f>
        <v>10020</v>
      </c>
      <c r="AY35" s="693">
        <f>SUM(AY6:AY34)</f>
        <v>88238</v>
      </c>
      <c r="AZ35" s="179">
        <f>SUM(AW35:AY35)</f>
        <v>100488</v>
      </c>
      <c r="BA35" s="116"/>
      <c r="BC35" s="95"/>
      <c r="BD35" s="95"/>
    </row>
    <row r="36" spans="3:56" ht="19.5" customHeight="1" x14ac:dyDescent="0.25">
      <c r="BC36" s="95"/>
      <c r="BD36" s="95"/>
    </row>
    <row r="37" spans="3:56" x14ac:dyDescent="0.25">
      <c r="BC37" s="95"/>
      <c r="BD37" s="95"/>
    </row>
    <row r="38" spans="3:56" x14ac:dyDescent="0.25">
      <c r="AX38" s="94"/>
      <c r="AY38" s="94"/>
      <c r="BC38" s="95"/>
      <c r="BD38" s="95"/>
    </row>
    <row r="39" spans="3:56" x14ac:dyDescent="0.25">
      <c r="AX39" s="94"/>
      <c r="AY39" s="94"/>
      <c r="BC39" s="95"/>
      <c r="BD39" s="95"/>
    </row>
    <row r="40" spans="3:56" x14ac:dyDescent="0.25">
      <c r="AX40" s="94"/>
      <c r="AY40" s="94"/>
      <c r="BC40" s="95"/>
      <c r="BD40" s="95"/>
    </row>
    <row r="41" spans="3:56" x14ac:dyDescent="0.25">
      <c r="AX41" s="94"/>
      <c r="AY41" s="94"/>
      <c r="BC41" s="95"/>
      <c r="BD41" s="95"/>
    </row>
    <row r="42" spans="3:56" x14ac:dyDescent="0.25">
      <c r="AX42" s="94"/>
      <c r="AY42" s="94"/>
      <c r="BC42" s="95"/>
      <c r="BD42" s="95"/>
    </row>
    <row r="43" spans="3:56" x14ac:dyDescent="0.25">
      <c r="AX43" s="94"/>
      <c r="AY43" s="94"/>
      <c r="BC43" s="95"/>
      <c r="BD43" s="95"/>
    </row>
    <row r="44" spans="3:56" x14ac:dyDescent="0.25">
      <c r="AX44" s="94"/>
      <c r="AY44" s="94"/>
      <c r="BC44" s="95"/>
      <c r="BD44" s="95"/>
    </row>
    <row r="45" spans="3:56" x14ac:dyDescent="0.25">
      <c r="AX45" s="94"/>
      <c r="AY45" s="94"/>
    </row>
    <row r="58" spans="4:52" x14ac:dyDescent="0.25"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1"/>
      <c r="AY58" s="2"/>
      <c r="AZ58" s="1"/>
    </row>
    <row r="87" spans="4:52" x14ac:dyDescent="0.25"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1"/>
      <c r="AY87" s="2"/>
      <c r="AZ87" s="1"/>
    </row>
    <row r="88" spans="4:52" x14ac:dyDescent="0.25"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1"/>
      <c r="AY88" s="2"/>
      <c r="AZ88" s="1"/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N129"/>
  <sheetViews>
    <sheetView zoomScale="85" zoomScaleNormal="85" workbookViewId="0">
      <selection activeCell="AV3" sqref="AV3"/>
    </sheetView>
  </sheetViews>
  <sheetFormatPr defaultRowHeight="15" x14ac:dyDescent="0.25"/>
  <cols>
    <col min="1" max="1" width="2.28515625" style="9" customWidth="1"/>
    <col min="2" max="2" width="5" style="112" customWidth="1"/>
    <col min="3" max="3" width="15.28515625" style="9" customWidth="1"/>
    <col min="4" max="4" width="11.5703125" style="9" customWidth="1"/>
    <col min="5" max="6" width="4.28515625" style="112" customWidth="1"/>
    <col min="7" max="7" width="4" style="112" customWidth="1"/>
    <col min="8" max="8" width="4.7109375" style="112" customWidth="1"/>
    <col min="9" max="9" width="4.42578125" style="112" customWidth="1"/>
    <col min="10" max="10" width="4.85546875" style="112" customWidth="1"/>
    <col min="11" max="12" width="4.140625" style="112" customWidth="1"/>
    <col min="13" max="13" width="3.7109375" style="112" customWidth="1"/>
    <col min="14" max="14" width="4" style="112" customWidth="1"/>
    <col min="15" max="15" width="3.85546875" style="112" customWidth="1"/>
    <col min="16" max="16" width="3.7109375" style="112" customWidth="1"/>
    <col min="17" max="17" width="3.85546875" style="112" customWidth="1"/>
    <col min="18" max="18" width="3.5703125" style="112" customWidth="1"/>
    <col min="19" max="19" width="3.7109375" style="112" customWidth="1"/>
    <col min="20" max="20" width="4.28515625" style="112" customWidth="1"/>
    <col min="21" max="21" width="3.85546875" style="112" customWidth="1"/>
    <col min="22" max="22" width="4.140625" style="112" customWidth="1"/>
    <col min="23" max="25" width="3.85546875" style="112" customWidth="1"/>
    <col min="26" max="26" width="3.5703125" style="112" customWidth="1"/>
    <col min="27" max="30" width="4.7109375" style="112" customWidth="1"/>
    <col min="31" max="32" width="4.42578125" style="112" customWidth="1"/>
    <col min="33" max="33" width="4.7109375" style="112" customWidth="1"/>
    <col min="34" max="34" width="4.42578125" style="112" customWidth="1"/>
    <col min="35" max="35" width="4.85546875" style="112" customWidth="1"/>
    <col min="36" max="36" width="4.7109375" style="112" customWidth="1"/>
    <col min="37" max="37" width="4.7109375" style="112" bestFit="1" customWidth="1"/>
    <col min="38" max="39" width="4.85546875" style="112" bestFit="1" customWidth="1"/>
    <col min="40" max="40" width="5.140625" style="112" bestFit="1" customWidth="1"/>
    <col min="41" max="41" width="4.85546875" style="112" bestFit="1" customWidth="1"/>
    <col min="42" max="42" width="5.5703125" style="112" customWidth="1"/>
    <col min="43" max="43" width="5.42578125" style="112" customWidth="1"/>
    <col min="44" max="44" width="5.5703125" style="112" customWidth="1"/>
    <col min="45" max="45" width="4.42578125" style="112" bestFit="1" customWidth="1"/>
    <col min="46" max="46" width="4.85546875" style="112" bestFit="1" customWidth="1"/>
    <col min="47" max="47" width="5.42578125" style="112" bestFit="1" customWidth="1"/>
    <col min="48" max="48" width="4.85546875" style="112" bestFit="1" customWidth="1"/>
    <col min="49" max="54" width="4.140625" style="614" customWidth="1"/>
    <col min="55" max="55" width="4.5703125" style="614" customWidth="1"/>
    <col min="56" max="58" width="4.140625" style="614" customWidth="1"/>
    <col min="59" max="60" width="6.42578125" style="614" customWidth="1"/>
    <col min="61" max="61" width="7.140625" style="9" customWidth="1"/>
    <col min="62" max="62" width="8" style="9" customWidth="1"/>
    <col min="63" max="63" width="14.42578125" style="9" customWidth="1"/>
    <col min="64" max="64" width="1.85546875" style="9" customWidth="1"/>
    <col min="65" max="65" width="9.28515625" style="9" customWidth="1"/>
    <col min="66" max="66" width="8" style="9" customWidth="1"/>
    <col min="67" max="16384" width="9.140625" style="9"/>
  </cols>
  <sheetData>
    <row r="1" spans="2:66" ht="7.5" customHeight="1" x14ac:dyDescent="0.25"/>
    <row r="2" spans="2:66" ht="17.25" customHeight="1" thickBot="1" x14ac:dyDescent="0.3">
      <c r="E2" s="96">
        <v>1</v>
      </c>
      <c r="F2" s="96">
        <v>2</v>
      </c>
      <c r="G2" s="96">
        <v>3</v>
      </c>
      <c r="H2" s="96">
        <v>4</v>
      </c>
      <c r="I2" s="96">
        <v>5</v>
      </c>
      <c r="J2" s="96">
        <v>6</v>
      </c>
      <c r="K2" s="96">
        <v>7</v>
      </c>
      <c r="L2" s="96">
        <v>8</v>
      </c>
      <c r="M2" s="96">
        <v>9</v>
      </c>
      <c r="N2" s="96">
        <v>10</v>
      </c>
      <c r="O2" s="96">
        <v>11</v>
      </c>
      <c r="P2" s="96">
        <v>12</v>
      </c>
      <c r="Q2" s="96">
        <v>13</v>
      </c>
      <c r="R2" s="96">
        <v>14</v>
      </c>
      <c r="S2" s="96">
        <v>15</v>
      </c>
      <c r="T2" s="96">
        <v>16</v>
      </c>
      <c r="U2" s="96">
        <v>17</v>
      </c>
      <c r="V2" s="96">
        <v>18</v>
      </c>
      <c r="W2" s="96">
        <v>19</v>
      </c>
      <c r="X2" s="96">
        <v>20</v>
      </c>
      <c r="Y2" s="96">
        <v>21</v>
      </c>
      <c r="Z2" s="96">
        <v>22</v>
      </c>
      <c r="AA2" s="96">
        <v>23</v>
      </c>
      <c r="AB2" s="96">
        <v>24</v>
      </c>
      <c r="AC2" s="96">
        <v>25</v>
      </c>
      <c r="AD2" s="96">
        <v>26</v>
      </c>
      <c r="AE2" s="96">
        <v>27</v>
      </c>
      <c r="AF2" s="96">
        <v>28</v>
      </c>
      <c r="AG2" s="96">
        <v>29</v>
      </c>
      <c r="AH2" s="96">
        <v>30</v>
      </c>
      <c r="AI2" s="96">
        <v>31</v>
      </c>
      <c r="AJ2" s="96">
        <v>32</v>
      </c>
      <c r="AK2" s="96">
        <v>33</v>
      </c>
      <c r="AL2" s="96">
        <v>34</v>
      </c>
      <c r="AM2" s="96">
        <v>35</v>
      </c>
      <c r="AN2" s="96">
        <v>36</v>
      </c>
      <c r="AO2" s="96">
        <v>37</v>
      </c>
      <c r="AP2" s="96">
        <v>38</v>
      </c>
      <c r="AQ2" s="96">
        <v>39</v>
      </c>
      <c r="AR2" s="96">
        <v>40</v>
      </c>
      <c r="AS2" s="94">
        <v>41</v>
      </c>
      <c r="AT2" s="94">
        <v>42</v>
      </c>
      <c r="AU2" s="94">
        <v>43</v>
      </c>
      <c r="AV2" s="94">
        <v>44</v>
      </c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</row>
    <row r="3" spans="2:66" s="95" customFormat="1" ht="50.25" customHeight="1" thickBot="1" x14ac:dyDescent="0.3">
      <c r="B3" s="1663" t="s">
        <v>1032</v>
      </c>
      <c r="C3" s="340"/>
      <c r="D3" s="1498"/>
      <c r="E3" s="1514" t="s">
        <v>777</v>
      </c>
      <c r="F3" s="1515" t="s">
        <v>517</v>
      </c>
      <c r="G3" s="1516" t="s">
        <v>778</v>
      </c>
      <c r="H3" s="1517" t="s">
        <v>344</v>
      </c>
      <c r="I3" s="1518" t="s">
        <v>341</v>
      </c>
      <c r="J3" s="1519" t="s">
        <v>342</v>
      </c>
      <c r="K3" s="1520" t="s">
        <v>777</v>
      </c>
      <c r="L3" s="1515" t="s">
        <v>517</v>
      </c>
      <c r="M3" s="1518" t="s">
        <v>341</v>
      </c>
      <c r="N3" s="1519" t="s">
        <v>953</v>
      </c>
      <c r="O3" s="1517" t="s">
        <v>955</v>
      </c>
      <c r="P3" s="1516" t="s">
        <v>956</v>
      </c>
      <c r="Q3" s="1518" t="s">
        <v>957</v>
      </c>
      <c r="R3" s="1519" t="s">
        <v>959</v>
      </c>
      <c r="S3" s="1521" t="s">
        <v>777</v>
      </c>
      <c r="T3" s="1515" t="s">
        <v>517</v>
      </c>
      <c r="U3" s="1520" t="s">
        <v>777</v>
      </c>
      <c r="V3" s="1515" t="s">
        <v>517</v>
      </c>
      <c r="W3" s="1517" t="s">
        <v>962</v>
      </c>
      <c r="X3" s="1522" t="s">
        <v>343</v>
      </c>
      <c r="Y3" s="1523" t="s">
        <v>341</v>
      </c>
      <c r="Z3" s="1524" t="s">
        <v>342</v>
      </c>
      <c r="AA3" s="1525" t="s">
        <v>777</v>
      </c>
      <c r="AB3" s="1526" t="s">
        <v>517</v>
      </c>
      <c r="AC3" s="1517" t="s">
        <v>1017</v>
      </c>
      <c r="AD3" s="1530" t="s">
        <v>341</v>
      </c>
      <c r="AE3" s="1524" t="s">
        <v>1019</v>
      </c>
      <c r="AF3" s="1531" t="s">
        <v>778</v>
      </c>
      <c r="AG3" s="1525" t="s">
        <v>777</v>
      </c>
      <c r="AH3" s="1526" t="s">
        <v>517</v>
      </c>
      <c r="AI3" s="1517" t="s">
        <v>1018</v>
      </c>
      <c r="AJ3" s="1668" t="s">
        <v>1010</v>
      </c>
      <c r="AK3" s="1516" t="s">
        <v>1012</v>
      </c>
      <c r="AL3" s="1520" t="s">
        <v>997</v>
      </c>
      <c r="AM3" s="1517" t="s">
        <v>999</v>
      </c>
      <c r="AN3" s="1635" t="s">
        <v>1000</v>
      </c>
      <c r="AO3" s="1516" t="s">
        <v>1002</v>
      </c>
      <c r="AP3" s="1525" t="s">
        <v>777</v>
      </c>
      <c r="AQ3" s="1526" t="s">
        <v>1040</v>
      </c>
      <c r="AR3" s="1808" t="s">
        <v>778</v>
      </c>
      <c r="AS3" s="1669" t="s">
        <v>1005</v>
      </c>
      <c r="AT3" s="1517" t="s">
        <v>1007</v>
      </c>
      <c r="AU3" s="1516" t="s">
        <v>1008</v>
      </c>
      <c r="AV3" s="1966" t="s">
        <v>1009</v>
      </c>
      <c r="AW3" s="1181" t="s">
        <v>818</v>
      </c>
      <c r="AX3" s="1181" t="s">
        <v>818</v>
      </c>
      <c r="AY3" s="1181" t="s">
        <v>818</v>
      </c>
      <c r="AZ3" s="1181" t="s">
        <v>818</v>
      </c>
      <c r="BA3" s="1181" t="s">
        <v>818</v>
      </c>
      <c r="BB3" s="1181" t="s">
        <v>818</v>
      </c>
      <c r="BC3" s="1181" t="s">
        <v>818</v>
      </c>
      <c r="BD3" s="1181" t="s">
        <v>818</v>
      </c>
      <c r="BE3" s="1181" t="s">
        <v>818</v>
      </c>
      <c r="BF3" s="1181" t="s">
        <v>818</v>
      </c>
      <c r="BG3" s="1967" t="s">
        <v>19</v>
      </c>
      <c r="BH3" s="720" t="s">
        <v>175</v>
      </c>
      <c r="BI3" s="684" t="s">
        <v>175</v>
      </c>
      <c r="BJ3" s="235" t="s">
        <v>1</v>
      </c>
    </row>
    <row r="4" spans="2:66" s="116" customFormat="1" ht="63" customHeight="1" thickBot="1" x14ac:dyDescent="0.3">
      <c r="B4" s="1497" t="s">
        <v>20</v>
      </c>
      <c r="C4" s="114" t="s">
        <v>4</v>
      </c>
      <c r="D4" s="115" t="s">
        <v>21</v>
      </c>
      <c r="E4" s="1499" t="s">
        <v>951</v>
      </c>
      <c r="F4" s="1082" t="s">
        <v>951</v>
      </c>
      <c r="G4" s="894" t="s">
        <v>779</v>
      </c>
      <c r="H4" s="895" t="s">
        <v>780</v>
      </c>
      <c r="I4" s="1500" t="s">
        <v>841</v>
      </c>
      <c r="J4" s="1501" t="s">
        <v>842</v>
      </c>
      <c r="K4" s="1502" t="s">
        <v>952</v>
      </c>
      <c r="L4" s="1082" t="s">
        <v>952</v>
      </c>
      <c r="M4" s="1500" t="s">
        <v>782</v>
      </c>
      <c r="N4" s="1501" t="s">
        <v>954</v>
      </c>
      <c r="O4" s="895" t="s">
        <v>783</v>
      </c>
      <c r="P4" s="1503" t="s">
        <v>791</v>
      </c>
      <c r="Q4" s="1500" t="s">
        <v>958</v>
      </c>
      <c r="R4" s="1501" t="s">
        <v>785</v>
      </c>
      <c r="S4" s="1502" t="s">
        <v>887</v>
      </c>
      <c r="T4" s="1082" t="s">
        <v>960</v>
      </c>
      <c r="U4" s="1502" t="s">
        <v>961</v>
      </c>
      <c r="V4" s="1082" t="s">
        <v>786</v>
      </c>
      <c r="W4" s="895" t="s">
        <v>963</v>
      </c>
      <c r="X4" s="896" t="s">
        <v>518</v>
      </c>
      <c r="Y4" s="1504" t="s">
        <v>918</v>
      </c>
      <c r="Z4" s="1505" t="s">
        <v>915</v>
      </c>
      <c r="AA4" s="1506" t="s">
        <v>1020</v>
      </c>
      <c r="AB4" s="1507" t="s">
        <v>931</v>
      </c>
      <c r="AC4" s="1508" t="s">
        <v>917</v>
      </c>
      <c r="AD4" s="1509" t="s">
        <v>920</v>
      </c>
      <c r="AE4" s="1510" t="s">
        <v>916</v>
      </c>
      <c r="AF4" s="1511" t="s">
        <v>921</v>
      </c>
      <c r="AG4" s="1512" t="s">
        <v>922</v>
      </c>
      <c r="AH4" s="1513" t="s">
        <v>922</v>
      </c>
      <c r="AI4" s="1508" t="s">
        <v>996</v>
      </c>
      <c r="AJ4" s="1666" t="s">
        <v>1011</v>
      </c>
      <c r="AK4" s="1511" t="s">
        <v>1013</v>
      </c>
      <c r="AL4" s="1512" t="s">
        <v>998</v>
      </c>
      <c r="AM4" s="1508" t="s">
        <v>998</v>
      </c>
      <c r="AN4" s="1666" t="s">
        <v>1001</v>
      </c>
      <c r="AO4" s="1511" t="s">
        <v>1003</v>
      </c>
      <c r="AP4" s="1512" t="s">
        <v>924</v>
      </c>
      <c r="AQ4" s="1513" t="s">
        <v>924</v>
      </c>
      <c r="AR4" s="1511" t="s">
        <v>1004</v>
      </c>
      <c r="AS4" s="1667" t="s">
        <v>1006</v>
      </c>
      <c r="AT4" s="1508" t="s">
        <v>1006</v>
      </c>
      <c r="AU4" s="1511" t="s">
        <v>925</v>
      </c>
      <c r="AV4" s="1968" t="s">
        <v>926</v>
      </c>
      <c r="AW4" s="1976" t="s">
        <v>766</v>
      </c>
      <c r="AX4" s="1977" t="s">
        <v>767</v>
      </c>
      <c r="AY4" s="1976" t="s">
        <v>768</v>
      </c>
      <c r="AZ4" s="1976" t="s">
        <v>769</v>
      </c>
      <c r="BA4" s="1978" t="s">
        <v>873</v>
      </c>
      <c r="BB4" s="1978" t="s">
        <v>874</v>
      </c>
      <c r="BC4" s="1978" t="s">
        <v>1069</v>
      </c>
      <c r="BD4" s="1978" t="s">
        <v>1070</v>
      </c>
      <c r="BE4" s="1983" t="s">
        <v>1072</v>
      </c>
      <c r="BF4" s="1983" t="s">
        <v>1071</v>
      </c>
      <c r="BG4" s="1969" t="s">
        <v>818</v>
      </c>
      <c r="BH4" s="721" t="s">
        <v>819</v>
      </c>
      <c r="BI4" s="685" t="s">
        <v>340</v>
      </c>
      <c r="BJ4" s="236" t="s">
        <v>492</v>
      </c>
      <c r="BL4" s="9"/>
      <c r="BM4" s="9"/>
      <c r="BN4" s="9"/>
    </row>
    <row r="5" spans="2:66" ht="15.75" customHeight="1" x14ac:dyDescent="0.25">
      <c r="B5" s="1664">
        <f>+RANK(BI5,$BI$5:$BI$36,0)</f>
        <v>1</v>
      </c>
      <c r="C5" s="1042" t="s">
        <v>5</v>
      </c>
      <c r="D5" s="1043" t="s">
        <v>22</v>
      </c>
      <c r="E5" s="1044">
        <v>1</v>
      </c>
      <c r="F5" s="1045"/>
      <c r="G5" s="1045">
        <v>1</v>
      </c>
      <c r="H5" s="1045"/>
      <c r="I5" s="1045">
        <v>1</v>
      </c>
      <c r="J5" s="1045"/>
      <c r="K5" s="1045">
        <v>1</v>
      </c>
      <c r="L5" s="1045"/>
      <c r="M5" s="1045">
        <v>1</v>
      </c>
      <c r="N5" s="1045">
        <v>1</v>
      </c>
      <c r="O5" s="1045">
        <v>2</v>
      </c>
      <c r="P5" s="1045"/>
      <c r="Q5" s="1045">
        <v>1</v>
      </c>
      <c r="R5" s="1045"/>
      <c r="S5" s="1045"/>
      <c r="T5" s="1045"/>
      <c r="U5" s="1045"/>
      <c r="V5" s="1045"/>
      <c r="W5" s="1045">
        <v>2</v>
      </c>
      <c r="X5" s="1208"/>
      <c r="Y5" s="1044">
        <v>1</v>
      </c>
      <c r="Z5" s="1045"/>
      <c r="AA5" s="1045"/>
      <c r="AB5" s="1045"/>
      <c r="AC5" s="1045"/>
      <c r="AD5" s="1200"/>
      <c r="AE5" s="1045"/>
      <c r="AF5" s="1045"/>
      <c r="AG5" s="1045"/>
      <c r="AH5" s="1046"/>
      <c r="AI5" s="1045">
        <v>1</v>
      </c>
      <c r="AJ5" s="1045">
        <v>10</v>
      </c>
      <c r="AK5" s="1045">
        <v>4</v>
      </c>
      <c r="AL5" s="1045">
        <v>1</v>
      </c>
      <c r="AM5" s="1045">
        <v>8</v>
      </c>
      <c r="AN5" s="1045">
        <v>6</v>
      </c>
      <c r="AO5" s="1045">
        <v>4</v>
      </c>
      <c r="AP5" s="1045">
        <v>1</v>
      </c>
      <c r="AQ5" s="1045"/>
      <c r="AR5" s="1045">
        <v>4</v>
      </c>
      <c r="AS5" s="1045"/>
      <c r="AT5" s="1045">
        <v>8</v>
      </c>
      <c r="AU5" s="1045"/>
      <c r="AV5" s="1046"/>
      <c r="AW5" s="1047">
        <v>14</v>
      </c>
      <c r="AX5" s="1048">
        <v>14</v>
      </c>
      <c r="AY5" s="1048">
        <v>14</v>
      </c>
      <c r="AZ5" s="1048">
        <v>16</v>
      </c>
      <c r="BA5" s="1048">
        <v>7</v>
      </c>
      <c r="BB5" s="1980">
        <v>9</v>
      </c>
      <c r="BC5" s="1048">
        <v>4</v>
      </c>
      <c r="BD5" s="1048">
        <v>4</v>
      </c>
      <c r="BE5" s="1048"/>
      <c r="BF5" s="1049"/>
      <c r="BG5" s="1049">
        <f>SUM(AW5:BF5)</f>
        <v>82</v>
      </c>
      <c r="BH5" s="1059">
        <f>SUM(E5:AV5)</f>
        <v>59</v>
      </c>
      <c r="BI5" s="1050">
        <f>SUM(BH5+BG5)</f>
        <v>141</v>
      </c>
      <c r="BJ5" s="1049">
        <f>SUM(BI5*10)</f>
        <v>1410</v>
      </c>
      <c r="BK5" s="1051" t="s">
        <v>5</v>
      </c>
    </row>
    <row r="6" spans="2:66" ht="15.75" customHeight="1" x14ac:dyDescent="0.25">
      <c r="B6" s="317">
        <v>6</v>
      </c>
      <c r="C6" s="18" t="s">
        <v>990</v>
      </c>
      <c r="D6" s="100" t="s">
        <v>23</v>
      </c>
      <c r="E6" s="251">
        <v>1</v>
      </c>
      <c r="F6" s="118">
        <v>1</v>
      </c>
      <c r="G6" s="118">
        <v>1</v>
      </c>
      <c r="H6" s="118"/>
      <c r="I6" s="118">
        <v>2</v>
      </c>
      <c r="J6" s="118"/>
      <c r="K6" s="118">
        <v>1</v>
      </c>
      <c r="L6" s="118">
        <v>1</v>
      </c>
      <c r="M6" s="118">
        <v>1</v>
      </c>
      <c r="N6" s="118"/>
      <c r="O6" s="118"/>
      <c r="P6" s="118"/>
      <c r="Q6" s="118">
        <v>2</v>
      </c>
      <c r="R6" s="118"/>
      <c r="S6" s="118">
        <v>1</v>
      </c>
      <c r="T6" s="118">
        <v>1</v>
      </c>
      <c r="U6" s="118">
        <v>1</v>
      </c>
      <c r="V6" s="118">
        <v>1</v>
      </c>
      <c r="W6" s="118"/>
      <c r="X6" s="1209">
        <v>1</v>
      </c>
      <c r="Y6" s="251">
        <v>2</v>
      </c>
      <c r="Z6" s="118"/>
      <c r="AA6" s="118">
        <v>3</v>
      </c>
      <c r="AB6" s="118">
        <v>1</v>
      </c>
      <c r="AC6" s="118"/>
      <c r="AD6" s="1201">
        <v>3</v>
      </c>
      <c r="AE6" s="118"/>
      <c r="AF6" s="118">
        <v>2</v>
      </c>
      <c r="AG6" s="118">
        <v>3</v>
      </c>
      <c r="AH6" s="119">
        <v>1</v>
      </c>
      <c r="AI6" s="118"/>
      <c r="AJ6" s="118">
        <v>1</v>
      </c>
      <c r="AK6" s="118"/>
      <c r="AL6" s="118">
        <v>2</v>
      </c>
      <c r="AM6" s="118"/>
      <c r="AN6" s="118"/>
      <c r="AO6" s="118">
        <v>5</v>
      </c>
      <c r="AP6" s="118"/>
      <c r="AQ6" s="118"/>
      <c r="AR6" s="118">
        <v>1</v>
      </c>
      <c r="AS6" s="118">
        <v>3</v>
      </c>
      <c r="AT6" s="118"/>
      <c r="AU6" s="118"/>
      <c r="AV6" s="119"/>
      <c r="AW6" s="726">
        <v>2</v>
      </c>
      <c r="AX6" s="615">
        <v>2</v>
      </c>
      <c r="AY6" s="615">
        <v>1</v>
      </c>
      <c r="AZ6" s="615">
        <v>1</v>
      </c>
      <c r="BA6" s="615">
        <v>3</v>
      </c>
      <c r="BB6" s="1970">
        <v>1</v>
      </c>
      <c r="BC6" s="615">
        <v>2</v>
      </c>
      <c r="BD6" s="615"/>
      <c r="BE6" s="615"/>
      <c r="BF6" s="120"/>
      <c r="BG6" s="120">
        <f>SUM(AW6:BF6)</f>
        <v>12</v>
      </c>
      <c r="BH6" s="120">
        <f t="shared" ref="BH6:BH23" si="0">SUM(E6:AV6)</f>
        <v>42</v>
      </c>
      <c r="BI6" s="301">
        <f>SUM(BG6+BH6)</f>
        <v>54</v>
      </c>
      <c r="BJ6" s="120">
        <f t="shared" ref="BJ6:BJ15" si="1">SUM(BI6*10)</f>
        <v>540</v>
      </c>
      <c r="BK6" s="703" t="s">
        <v>991</v>
      </c>
    </row>
    <row r="7" spans="2:66" ht="15.75" customHeight="1" x14ac:dyDescent="0.25">
      <c r="B7" s="117">
        <f>+RANK(BI7,$BI$5:$BI$36,0)</f>
        <v>17</v>
      </c>
      <c r="C7" s="1052" t="s">
        <v>8</v>
      </c>
      <c r="D7" s="1053" t="s">
        <v>22</v>
      </c>
      <c r="E7" s="1054"/>
      <c r="F7" s="1055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210"/>
      <c r="Y7" s="1054"/>
      <c r="Z7" s="1055"/>
      <c r="AA7" s="1055">
        <v>6</v>
      </c>
      <c r="AB7" s="1055"/>
      <c r="AC7" s="1055"/>
      <c r="AD7" s="1202"/>
      <c r="AE7" s="1055">
        <v>3</v>
      </c>
      <c r="AF7" s="1055"/>
      <c r="AG7" s="1055">
        <v>4</v>
      </c>
      <c r="AH7" s="1055"/>
      <c r="AI7" s="1055"/>
      <c r="AJ7" s="1055"/>
      <c r="AK7" s="1055"/>
      <c r="AL7" s="1055">
        <v>1</v>
      </c>
      <c r="AM7" s="1055"/>
      <c r="AN7" s="1055"/>
      <c r="AO7" s="1055">
        <v>3</v>
      </c>
      <c r="AP7" s="1055"/>
      <c r="AQ7" s="1055"/>
      <c r="AR7" s="1055"/>
      <c r="AS7" s="1055"/>
      <c r="AT7" s="1055"/>
      <c r="AU7" s="1055"/>
      <c r="AV7" s="1056"/>
      <c r="AW7" s="1057"/>
      <c r="AX7" s="1058"/>
      <c r="AY7" s="1058"/>
      <c r="AZ7" s="1058"/>
      <c r="BA7" s="1058">
        <v>1</v>
      </c>
      <c r="BB7" s="1971">
        <v>1</v>
      </c>
      <c r="BC7" s="1058"/>
      <c r="BD7" s="1058">
        <v>1</v>
      </c>
      <c r="BE7" s="1058"/>
      <c r="BF7" s="1059"/>
      <c r="BG7" s="1059">
        <f>SUM(AW7:BF7)</f>
        <v>3</v>
      </c>
      <c r="BH7" s="1059">
        <f>SUM(E7:AV7)</f>
        <v>17</v>
      </c>
      <c r="BI7" s="1238">
        <f>SUM(BH7+BG7)</f>
        <v>20</v>
      </c>
      <c r="BJ7" s="1059">
        <f t="shared" si="1"/>
        <v>200</v>
      </c>
      <c r="BK7" s="1060" t="s">
        <v>8</v>
      </c>
    </row>
    <row r="8" spans="2:66" ht="15.75" customHeight="1" x14ac:dyDescent="0.25">
      <c r="B8" s="1012">
        <v>5</v>
      </c>
      <c r="C8" s="722" t="s">
        <v>24</v>
      </c>
      <c r="D8" s="723" t="s">
        <v>16</v>
      </c>
      <c r="E8" s="305"/>
      <c r="F8" s="306"/>
      <c r="G8" s="306">
        <v>3</v>
      </c>
      <c r="H8" s="306">
        <v>8</v>
      </c>
      <c r="I8" s="306"/>
      <c r="J8" s="306"/>
      <c r="K8" s="306">
        <v>2</v>
      </c>
      <c r="L8" s="306">
        <v>2</v>
      </c>
      <c r="M8" s="306">
        <v>2</v>
      </c>
      <c r="N8" s="306"/>
      <c r="O8" s="306">
        <v>4</v>
      </c>
      <c r="P8" s="306">
        <v>2</v>
      </c>
      <c r="Q8" s="306">
        <v>1</v>
      </c>
      <c r="R8" s="306">
        <v>1</v>
      </c>
      <c r="S8" s="306">
        <v>2</v>
      </c>
      <c r="T8" s="306">
        <v>1</v>
      </c>
      <c r="U8" s="306">
        <v>3</v>
      </c>
      <c r="V8" s="306"/>
      <c r="W8" s="306">
        <v>4</v>
      </c>
      <c r="X8" s="1211">
        <v>3</v>
      </c>
      <c r="Y8" s="305">
        <v>1</v>
      </c>
      <c r="Z8" s="306">
        <v>1</v>
      </c>
      <c r="AA8" s="306">
        <v>2</v>
      </c>
      <c r="AB8" s="306">
        <v>4</v>
      </c>
      <c r="AC8" s="306">
        <v>4</v>
      </c>
      <c r="AD8" s="1203">
        <v>1</v>
      </c>
      <c r="AE8" s="306">
        <v>1</v>
      </c>
      <c r="AF8" s="306">
        <v>4</v>
      </c>
      <c r="AG8" s="306">
        <v>1</v>
      </c>
      <c r="AH8" s="307">
        <v>2</v>
      </c>
      <c r="AI8" s="306">
        <v>4</v>
      </c>
      <c r="AJ8" s="306">
        <v>3</v>
      </c>
      <c r="AK8" s="306">
        <v>4</v>
      </c>
      <c r="AL8" s="306">
        <v>2</v>
      </c>
      <c r="AM8" s="306">
        <v>1</v>
      </c>
      <c r="AN8" s="306"/>
      <c r="AO8" s="306">
        <v>5</v>
      </c>
      <c r="AP8" s="306">
        <v>2</v>
      </c>
      <c r="AQ8" s="306">
        <v>2</v>
      </c>
      <c r="AR8" s="306">
        <v>4</v>
      </c>
      <c r="AS8" s="306">
        <v>1</v>
      </c>
      <c r="AT8" s="306">
        <v>1</v>
      </c>
      <c r="AU8" s="306"/>
      <c r="AV8" s="307"/>
      <c r="AW8" s="727">
        <v>1</v>
      </c>
      <c r="AX8" s="616">
        <v>2</v>
      </c>
      <c r="AY8" s="616">
        <v>3</v>
      </c>
      <c r="AZ8" s="616">
        <v>3</v>
      </c>
      <c r="BA8" s="616">
        <v>2</v>
      </c>
      <c r="BB8" s="1972">
        <v>1</v>
      </c>
      <c r="BC8" s="616">
        <v>3</v>
      </c>
      <c r="BD8" s="616">
        <v>3</v>
      </c>
      <c r="BE8" s="616"/>
      <c r="BF8" s="308"/>
      <c r="BG8" s="308">
        <f>SUM(AW8:BF8)</f>
        <v>18</v>
      </c>
      <c r="BH8" s="308">
        <f>SUM(E8:AV8)</f>
        <v>88</v>
      </c>
      <c r="BI8" s="304">
        <f>SUM(BG8+BH8)</f>
        <v>106</v>
      </c>
      <c r="BJ8" s="308">
        <f t="shared" si="1"/>
        <v>1060</v>
      </c>
      <c r="BK8" s="724" t="s">
        <v>24</v>
      </c>
    </row>
    <row r="9" spans="2:66" ht="15.75" customHeight="1" x14ac:dyDescent="0.25">
      <c r="B9" s="117">
        <f>+RANK(BI9,$BI$5:$BI$36,0)</f>
        <v>12</v>
      </c>
      <c r="C9" s="98" t="s">
        <v>6</v>
      </c>
      <c r="D9" s="101" t="s">
        <v>23</v>
      </c>
      <c r="E9" s="251">
        <v>1</v>
      </c>
      <c r="F9" s="118"/>
      <c r="G9" s="118"/>
      <c r="H9" s="118"/>
      <c r="I9" s="118"/>
      <c r="J9" s="118">
        <v>1</v>
      </c>
      <c r="K9" s="118">
        <v>1</v>
      </c>
      <c r="L9" s="118">
        <v>1</v>
      </c>
      <c r="M9" s="118">
        <v>1</v>
      </c>
      <c r="N9" s="118">
        <v>2</v>
      </c>
      <c r="O9" s="118"/>
      <c r="P9" s="118">
        <v>2</v>
      </c>
      <c r="Q9" s="118"/>
      <c r="R9" s="118">
        <v>2</v>
      </c>
      <c r="S9" s="118"/>
      <c r="T9" s="118">
        <v>2</v>
      </c>
      <c r="U9" s="118"/>
      <c r="V9" s="118">
        <v>1</v>
      </c>
      <c r="W9" s="118"/>
      <c r="X9" s="1209"/>
      <c r="Y9" s="251"/>
      <c r="Z9" s="118">
        <v>2</v>
      </c>
      <c r="AA9" s="118"/>
      <c r="AB9" s="118">
        <v>2</v>
      </c>
      <c r="AC9" s="118"/>
      <c r="AD9" s="1201"/>
      <c r="AE9" s="118">
        <v>2</v>
      </c>
      <c r="AF9" s="118">
        <v>2</v>
      </c>
      <c r="AG9" s="118">
        <v>2</v>
      </c>
      <c r="AH9" s="119"/>
      <c r="AI9" s="118"/>
      <c r="AJ9" s="118"/>
      <c r="AK9" s="118">
        <v>2</v>
      </c>
      <c r="AL9" s="118">
        <v>2</v>
      </c>
      <c r="AM9" s="118"/>
      <c r="AN9" s="118"/>
      <c r="AO9" s="118"/>
      <c r="AP9" s="118">
        <v>1</v>
      </c>
      <c r="AQ9" s="118"/>
      <c r="AR9" s="118">
        <v>2</v>
      </c>
      <c r="AS9" s="118"/>
      <c r="AT9" s="118"/>
      <c r="AU9" s="118"/>
      <c r="AV9" s="119"/>
      <c r="AW9" s="726"/>
      <c r="AX9" s="615"/>
      <c r="AY9" s="615"/>
      <c r="AZ9" s="615"/>
      <c r="BA9" s="615">
        <v>3</v>
      </c>
      <c r="BB9" s="1970">
        <v>3</v>
      </c>
      <c r="BC9" s="615">
        <v>2</v>
      </c>
      <c r="BD9" s="615">
        <v>2</v>
      </c>
      <c r="BE9" s="615"/>
      <c r="BF9" s="120"/>
      <c r="BG9" s="120">
        <f t="shared" ref="BG9:BG12" si="2">SUM(AW9:BF9)</f>
        <v>10</v>
      </c>
      <c r="BH9" s="120">
        <f t="shared" si="0"/>
        <v>31</v>
      </c>
      <c r="BI9" s="301">
        <f>SUM(BG9+BH9)</f>
        <v>41</v>
      </c>
      <c r="BJ9" s="120">
        <f>SUM(BI9*10)</f>
        <v>410</v>
      </c>
      <c r="BK9" s="704" t="s">
        <v>6</v>
      </c>
    </row>
    <row r="10" spans="2:66" ht="15.75" customHeight="1" x14ac:dyDescent="0.25">
      <c r="B10" s="1011">
        <f>+RANK(BI10,$BI$5:$BI$36,0)</f>
        <v>2</v>
      </c>
      <c r="C10" s="19" t="s">
        <v>9</v>
      </c>
      <c r="D10" s="101" t="s">
        <v>23</v>
      </c>
      <c r="E10" s="251">
        <v>1</v>
      </c>
      <c r="F10" s="118">
        <v>4</v>
      </c>
      <c r="G10" s="118">
        <v>4</v>
      </c>
      <c r="H10" s="118">
        <v>6</v>
      </c>
      <c r="I10" s="118"/>
      <c r="J10" s="118">
        <v>3</v>
      </c>
      <c r="K10" s="118"/>
      <c r="L10" s="118">
        <v>1</v>
      </c>
      <c r="M10" s="118"/>
      <c r="N10" s="118">
        <v>1</v>
      </c>
      <c r="O10" s="118">
        <v>3</v>
      </c>
      <c r="P10" s="118">
        <v>3</v>
      </c>
      <c r="Q10" s="118"/>
      <c r="R10" s="118">
        <v>2</v>
      </c>
      <c r="S10" s="118">
        <v>1</v>
      </c>
      <c r="T10" s="118">
        <v>1</v>
      </c>
      <c r="U10" s="118">
        <v>1</v>
      </c>
      <c r="V10" s="118">
        <v>2</v>
      </c>
      <c r="W10" s="118">
        <v>5</v>
      </c>
      <c r="X10" s="1209">
        <v>3</v>
      </c>
      <c r="Y10" s="251"/>
      <c r="Z10" s="118"/>
      <c r="AA10" s="118">
        <v>2</v>
      </c>
      <c r="AB10" s="118">
        <v>2</v>
      </c>
      <c r="AC10" s="118">
        <v>3</v>
      </c>
      <c r="AD10" s="1201"/>
      <c r="AE10" s="118"/>
      <c r="AF10" s="118">
        <v>4</v>
      </c>
      <c r="AG10" s="118">
        <v>3</v>
      </c>
      <c r="AH10" s="119"/>
      <c r="AI10" s="118">
        <v>6</v>
      </c>
      <c r="AJ10" s="118">
        <v>6</v>
      </c>
      <c r="AK10" s="118">
        <v>8</v>
      </c>
      <c r="AL10" s="118">
        <v>2</v>
      </c>
      <c r="AM10" s="118">
        <v>5</v>
      </c>
      <c r="AN10" s="118">
        <v>3</v>
      </c>
      <c r="AO10" s="118">
        <v>6</v>
      </c>
      <c r="AP10" s="118">
        <v>3</v>
      </c>
      <c r="AQ10" s="118">
        <v>1</v>
      </c>
      <c r="AR10" s="118">
        <v>3</v>
      </c>
      <c r="AS10" s="118">
        <v>1</v>
      </c>
      <c r="AT10" s="118">
        <v>4</v>
      </c>
      <c r="AU10" s="118"/>
      <c r="AV10" s="119"/>
      <c r="AW10" s="726">
        <v>2</v>
      </c>
      <c r="AX10" s="615">
        <v>2</v>
      </c>
      <c r="AY10" s="615">
        <v>3</v>
      </c>
      <c r="AZ10" s="615">
        <v>3</v>
      </c>
      <c r="BA10" s="615">
        <v>4</v>
      </c>
      <c r="BB10" s="1970">
        <v>5</v>
      </c>
      <c r="BC10" s="615"/>
      <c r="BD10" s="615">
        <v>1</v>
      </c>
      <c r="BE10" s="615"/>
      <c r="BF10" s="120"/>
      <c r="BG10" s="120">
        <f t="shared" si="2"/>
        <v>20</v>
      </c>
      <c r="BH10" s="120">
        <f t="shared" si="0"/>
        <v>103</v>
      </c>
      <c r="BI10" s="301">
        <f>SUM(BG10+BH10)</f>
        <v>123</v>
      </c>
      <c r="BJ10" s="120">
        <f t="shared" si="1"/>
        <v>1230</v>
      </c>
      <c r="BK10" s="705" t="s">
        <v>9</v>
      </c>
    </row>
    <row r="11" spans="2:66" ht="15.75" customHeight="1" x14ac:dyDescent="0.25">
      <c r="B11" s="318">
        <f>+RANK(BI11,$BI$5:$BI$36,0)</f>
        <v>3</v>
      </c>
      <c r="C11" s="20" t="s">
        <v>10</v>
      </c>
      <c r="D11" s="102" t="s">
        <v>25</v>
      </c>
      <c r="E11" s="252"/>
      <c r="F11" s="121"/>
      <c r="G11" s="121">
        <v>4</v>
      </c>
      <c r="H11" s="121">
        <v>4</v>
      </c>
      <c r="I11" s="121">
        <v>2</v>
      </c>
      <c r="J11" s="121">
        <v>2</v>
      </c>
      <c r="K11" s="121">
        <v>6</v>
      </c>
      <c r="L11" s="121">
        <v>2</v>
      </c>
      <c r="M11" s="121">
        <v>3</v>
      </c>
      <c r="N11" s="121">
        <v>2</v>
      </c>
      <c r="O11" s="121">
        <v>3</v>
      </c>
      <c r="P11" s="121">
        <v>3</v>
      </c>
      <c r="Q11" s="121">
        <v>2</v>
      </c>
      <c r="R11" s="121">
        <v>1</v>
      </c>
      <c r="S11" s="121">
        <v>4</v>
      </c>
      <c r="T11" s="121">
        <v>2</v>
      </c>
      <c r="U11" s="121">
        <v>6</v>
      </c>
      <c r="V11" s="121">
        <v>2</v>
      </c>
      <c r="W11" s="121"/>
      <c r="X11" s="1212">
        <v>3</v>
      </c>
      <c r="Y11" s="252">
        <v>3</v>
      </c>
      <c r="Z11" s="121">
        <v>3</v>
      </c>
      <c r="AA11" s="121">
        <v>6</v>
      </c>
      <c r="AB11" s="121"/>
      <c r="AC11" s="121"/>
      <c r="AD11" s="1204">
        <v>3</v>
      </c>
      <c r="AE11" s="121">
        <v>3</v>
      </c>
      <c r="AF11" s="121"/>
      <c r="AG11" s="121">
        <v>6</v>
      </c>
      <c r="AH11" s="122">
        <v>2</v>
      </c>
      <c r="AI11" s="121"/>
      <c r="AJ11" s="121"/>
      <c r="AK11" s="121">
        <v>6</v>
      </c>
      <c r="AL11" s="121">
        <v>7</v>
      </c>
      <c r="AM11" s="121">
        <v>3</v>
      </c>
      <c r="AN11" s="121"/>
      <c r="AO11" s="121">
        <v>5</v>
      </c>
      <c r="AP11" s="121">
        <v>6</v>
      </c>
      <c r="AQ11" s="121">
        <v>3</v>
      </c>
      <c r="AR11" s="121">
        <v>3</v>
      </c>
      <c r="AS11" s="121">
        <v>4</v>
      </c>
      <c r="AT11" s="121"/>
      <c r="AU11" s="121"/>
      <c r="AV11" s="122"/>
      <c r="AW11" s="728">
        <v>1</v>
      </c>
      <c r="AX11" s="617">
        <v>2</v>
      </c>
      <c r="AY11" s="617"/>
      <c r="AZ11" s="617"/>
      <c r="BA11" s="617">
        <v>2</v>
      </c>
      <c r="BB11" s="1973">
        <v>1</v>
      </c>
      <c r="BC11" s="617"/>
      <c r="BD11" s="617"/>
      <c r="BE11" s="617"/>
      <c r="BF11" s="123"/>
      <c r="BG11" s="123">
        <f t="shared" si="2"/>
        <v>6</v>
      </c>
      <c r="BH11" s="123">
        <f>SUM(E11:AV11)</f>
        <v>114</v>
      </c>
      <c r="BI11" s="303">
        <f>SUM(BG11+BH11)</f>
        <v>120</v>
      </c>
      <c r="BJ11" s="123">
        <f t="shared" si="1"/>
        <v>1200</v>
      </c>
      <c r="BK11" s="706" t="s">
        <v>10</v>
      </c>
    </row>
    <row r="12" spans="2:66" ht="13.5" customHeight="1" x14ac:dyDescent="0.25">
      <c r="B12" s="117">
        <f>+RANK(BI12,$BI$5:$BI$36,0)</f>
        <v>13</v>
      </c>
      <c r="C12" s="20" t="s">
        <v>26</v>
      </c>
      <c r="D12" s="102" t="s">
        <v>25</v>
      </c>
      <c r="E12" s="252"/>
      <c r="F12" s="121"/>
      <c r="G12" s="121">
        <v>2</v>
      </c>
      <c r="H12" s="121">
        <v>2</v>
      </c>
      <c r="I12" s="121"/>
      <c r="J12" s="121">
        <v>1</v>
      </c>
      <c r="K12" s="121"/>
      <c r="L12" s="121"/>
      <c r="M12" s="121"/>
      <c r="N12" s="121">
        <v>1</v>
      </c>
      <c r="O12" s="121">
        <v>1</v>
      </c>
      <c r="P12" s="121"/>
      <c r="Q12" s="121"/>
      <c r="R12" s="121"/>
      <c r="S12" s="121"/>
      <c r="T12" s="121">
        <v>1</v>
      </c>
      <c r="U12" s="121">
        <v>1</v>
      </c>
      <c r="V12" s="121">
        <v>2</v>
      </c>
      <c r="W12" s="121">
        <v>1</v>
      </c>
      <c r="X12" s="1212"/>
      <c r="Y12" s="252"/>
      <c r="Z12" s="121"/>
      <c r="AA12" s="121">
        <v>1</v>
      </c>
      <c r="AB12" s="121"/>
      <c r="AC12" s="121"/>
      <c r="AD12" s="1204"/>
      <c r="AE12" s="121">
        <v>1</v>
      </c>
      <c r="AF12" s="121">
        <v>2</v>
      </c>
      <c r="AG12" s="121"/>
      <c r="AH12" s="122"/>
      <c r="AI12" s="121"/>
      <c r="AJ12" s="121">
        <v>5</v>
      </c>
      <c r="AK12" s="121"/>
      <c r="AL12" s="121"/>
      <c r="AM12" s="121">
        <v>3</v>
      </c>
      <c r="AN12" s="121">
        <v>6</v>
      </c>
      <c r="AO12" s="121"/>
      <c r="AP12" s="121">
        <v>1</v>
      </c>
      <c r="AQ12" s="121">
        <v>1</v>
      </c>
      <c r="AR12" s="121"/>
      <c r="AS12" s="121"/>
      <c r="AT12" s="121">
        <v>1</v>
      </c>
      <c r="AU12" s="121"/>
      <c r="AV12" s="122"/>
      <c r="AW12" s="728"/>
      <c r="AX12" s="617"/>
      <c r="AY12" s="617"/>
      <c r="AZ12" s="617"/>
      <c r="BA12" s="617"/>
      <c r="BB12" s="1973"/>
      <c r="BC12" s="617"/>
      <c r="BD12" s="617"/>
      <c r="BE12" s="617"/>
      <c r="BF12" s="123"/>
      <c r="BG12" s="123">
        <f t="shared" si="2"/>
        <v>0</v>
      </c>
      <c r="BH12" s="123">
        <f t="shared" si="0"/>
        <v>33</v>
      </c>
      <c r="BI12" s="303">
        <f>SUM(BG12+BH12)</f>
        <v>33</v>
      </c>
      <c r="BJ12" s="123">
        <f t="shared" si="1"/>
        <v>330</v>
      </c>
      <c r="BK12" s="706" t="s">
        <v>26</v>
      </c>
    </row>
    <row r="13" spans="2:66" ht="15.75" x14ac:dyDescent="0.25">
      <c r="B13" s="117">
        <f t="shared" ref="B13" si="3">+RANK(BI13,$BI$5:$BI$36,0)</f>
        <v>30</v>
      </c>
      <c r="C13" s="21" t="s">
        <v>15</v>
      </c>
      <c r="D13" s="103" t="s">
        <v>27</v>
      </c>
      <c r="E13" s="25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13"/>
      <c r="Y13" s="253"/>
      <c r="Z13" s="124"/>
      <c r="AA13" s="124"/>
      <c r="AB13" s="124"/>
      <c r="AC13" s="124"/>
      <c r="AD13" s="1205"/>
      <c r="AE13" s="124"/>
      <c r="AF13" s="124"/>
      <c r="AG13" s="124"/>
      <c r="AH13" s="125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5"/>
      <c r="AW13" s="729"/>
      <c r="AX13" s="725"/>
      <c r="AY13" s="725"/>
      <c r="AZ13" s="725"/>
      <c r="BA13" s="725"/>
      <c r="BB13" s="1974"/>
      <c r="BC13" s="725"/>
      <c r="BD13" s="725"/>
      <c r="BE13" s="725"/>
      <c r="BF13" s="126"/>
      <c r="BG13" s="126">
        <f>SUM(AW13:BF13)</f>
        <v>0</v>
      </c>
      <c r="BH13" s="126">
        <f t="shared" si="0"/>
        <v>0</v>
      </c>
      <c r="BI13" s="330">
        <f>SUM(E13:AV13)</f>
        <v>0</v>
      </c>
      <c r="BJ13" s="126">
        <f t="shared" si="1"/>
        <v>0</v>
      </c>
      <c r="BK13" s="707" t="s">
        <v>15</v>
      </c>
    </row>
    <row r="14" spans="2:66" ht="15.75" x14ac:dyDescent="0.25">
      <c r="B14" s="117">
        <f t="shared" ref="B14:B36" si="4">+RANK(BI14,$BI$5:$BI$36,0)</f>
        <v>29</v>
      </c>
      <c r="C14" s="1235" t="s">
        <v>932</v>
      </c>
      <c r="D14" s="1236" t="s">
        <v>23</v>
      </c>
      <c r="E14" s="251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209"/>
      <c r="Y14" s="251">
        <v>1</v>
      </c>
      <c r="Z14" s="118"/>
      <c r="AA14" s="118"/>
      <c r="AB14" s="118"/>
      <c r="AC14" s="118"/>
      <c r="AD14" s="1201"/>
      <c r="AE14" s="118"/>
      <c r="AF14" s="118"/>
      <c r="AG14" s="118"/>
      <c r="AH14" s="119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9"/>
      <c r="AW14" s="726"/>
      <c r="AX14" s="615"/>
      <c r="AY14" s="615"/>
      <c r="AZ14" s="615"/>
      <c r="BA14" s="615"/>
      <c r="BB14" s="1970"/>
      <c r="BC14" s="615"/>
      <c r="BD14" s="615"/>
      <c r="BE14" s="615"/>
      <c r="BF14" s="120"/>
      <c r="BG14" s="120">
        <f>SUM(AW14:BF14)</f>
        <v>0</v>
      </c>
      <c r="BH14" s="120">
        <f t="shared" si="0"/>
        <v>1</v>
      </c>
      <c r="BI14" s="301">
        <f>SUM(BG14+BH14)</f>
        <v>1</v>
      </c>
      <c r="BJ14" s="120">
        <f t="shared" si="1"/>
        <v>10</v>
      </c>
      <c r="BK14" s="1237" t="s">
        <v>932</v>
      </c>
    </row>
    <row r="15" spans="2:66" ht="15.75" customHeight="1" x14ac:dyDescent="0.25">
      <c r="B15" s="117">
        <f t="shared" si="4"/>
        <v>10</v>
      </c>
      <c r="C15" s="1061" t="s">
        <v>885</v>
      </c>
      <c r="D15" s="1062" t="s">
        <v>22</v>
      </c>
      <c r="E15" s="1054"/>
      <c r="F15" s="1055"/>
      <c r="G15" s="1055"/>
      <c r="H15" s="1055"/>
      <c r="I15" s="1055"/>
      <c r="J15" s="1055"/>
      <c r="K15" s="1055"/>
      <c r="L15" s="1055"/>
      <c r="M15" s="1055"/>
      <c r="N15" s="1055"/>
      <c r="O15" s="1055"/>
      <c r="P15" s="1055"/>
      <c r="Q15" s="1055"/>
      <c r="R15" s="1055">
        <v>1</v>
      </c>
      <c r="S15" s="1055">
        <v>5</v>
      </c>
      <c r="T15" s="1055"/>
      <c r="U15" s="1055">
        <v>3</v>
      </c>
      <c r="V15" s="1055"/>
      <c r="W15" s="1055"/>
      <c r="X15" s="1210"/>
      <c r="Y15" s="1054">
        <v>1</v>
      </c>
      <c r="Z15" s="1055">
        <v>6</v>
      </c>
      <c r="AA15" s="1055">
        <v>4</v>
      </c>
      <c r="AB15" s="1055"/>
      <c r="AC15" s="1055"/>
      <c r="AD15" s="1202">
        <v>1</v>
      </c>
      <c r="AE15" s="1055">
        <v>4</v>
      </c>
      <c r="AF15" s="1055">
        <v>2</v>
      </c>
      <c r="AG15" s="1055">
        <v>5</v>
      </c>
      <c r="AH15" s="1056"/>
      <c r="AI15" s="1055"/>
      <c r="AJ15" s="1055"/>
      <c r="AK15" s="1055"/>
      <c r="AL15" s="1055">
        <v>4</v>
      </c>
      <c r="AM15" s="1055"/>
      <c r="AN15" s="1055"/>
      <c r="AO15" s="1055">
        <v>2</v>
      </c>
      <c r="AP15" s="1055">
        <v>5</v>
      </c>
      <c r="AQ15" s="1055"/>
      <c r="AR15" s="1055"/>
      <c r="AS15" s="1055">
        <v>1</v>
      </c>
      <c r="AT15" s="1055"/>
      <c r="AU15" s="1055"/>
      <c r="AV15" s="1056"/>
      <c r="AW15" s="1057"/>
      <c r="AX15" s="1058"/>
      <c r="AY15" s="1058"/>
      <c r="AZ15" s="1058"/>
      <c r="BA15" s="1058"/>
      <c r="BB15" s="1971"/>
      <c r="BC15" s="1058"/>
      <c r="BD15" s="1058"/>
      <c r="BE15" s="1058"/>
      <c r="BF15" s="1059"/>
      <c r="BG15" s="1059">
        <f>SUM(AW15:BF15)</f>
        <v>0</v>
      </c>
      <c r="BH15" s="1059">
        <f>SUM(E15:AV15)</f>
        <v>44</v>
      </c>
      <c r="BI15" s="1238">
        <f>SUM(BH15+BG15)</f>
        <v>44</v>
      </c>
      <c r="BJ15" s="1059">
        <f t="shared" si="1"/>
        <v>440</v>
      </c>
      <c r="BK15" s="1063" t="s">
        <v>885</v>
      </c>
    </row>
    <row r="16" spans="2:66" ht="16.5" customHeight="1" x14ac:dyDescent="0.25">
      <c r="B16" s="117">
        <f t="shared" si="4"/>
        <v>23</v>
      </c>
      <c r="C16" s="1145" t="s">
        <v>907</v>
      </c>
      <c r="D16" s="104" t="s">
        <v>27</v>
      </c>
      <c r="E16" s="25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>
        <v>1</v>
      </c>
      <c r="W16" s="124"/>
      <c r="X16" s="1213"/>
      <c r="Y16" s="253"/>
      <c r="Z16" s="124"/>
      <c r="AA16" s="124"/>
      <c r="AB16" s="124"/>
      <c r="AC16" s="124"/>
      <c r="AD16" s="1205"/>
      <c r="AE16" s="124"/>
      <c r="AF16" s="124"/>
      <c r="AG16" s="124"/>
      <c r="AH16" s="125">
        <v>1</v>
      </c>
      <c r="AI16" s="124"/>
      <c r="AJ16" s="124"/>
      <c r="AK16" s="124"/>
      <c r="AL16" s="124"/>
      <c r="AM16" s="124"/>
      <c r="AN16" s="124"/>
      <c r="AO16" s="124"/>
      <c r="AP16" s="124">
        <v>3</v>
      </c>
      <c r="AQ16" s="124">
        <v>1</v>
      </c>
      <c r="AR16" s="124"/>
      <c r="AS16" s="124"/>
      <c r="AT16" s="124"/>
      <c r="AU16" s="124"/>
      <c r="AV16" s="125"/>
      <c r="AW16" s="729"/>
      <c r="AX16" s="725"/>
      <c r="AY16" s="725"/>
      <c r="AZ16" s="725"/>
      <c r="BA16" s="725"/>
      <c r="BB16" s="1974"/>
      <c r="BC16" s="725"/>
      <c r="BD16" s="725"/>
      <c r="BE16" s="725"/>
      <c r="BF16" s="126"/>
      <c r="BG16" s="126">
        <f t="shared" ref="BG16:BG18" si="5">SUM(AW16:BF16)</f>
        <v>0</v>
      </c>
      <c r="BH16" s="126">
        <f t="shared" si="0"/>
        <v>6</v>
      </c>
      <c r="BI16" s="330">
        <f>SUM(BG16+BH16)</f>
        <v>6</v>
      </c>
      <c r="BJ16" s="126">
        <f t="shared" ref="BJ16:BJ29" si="6">SUM(BI16*10)</f>
        <v>60</v>
      </c>
      <c r="BK16" s="1342" t="s">
        <v>907</v>
      </c>
    </row>
    <row r="17" spans="2:63" ht="15.75" customHeight="1" x14ac:dyDescent="0.25">
      <c r="B17" s="117">
        <f t="shared" si="4"/>
        <v>16</v>
      </c>
      <c r="C17" s="1145" t="s">
        <v>812</v>
      </c>
      <c r="D17" s="104" t="s">
        <v>27</v>
      </c>
      <c r="E17" s="253"/>
      <c r="F17" s="124"/>
      <c r="G17" s="124">
        <v>2</v>
      </c>
      <c r="H17" s="124"/>
      <c r="I17" s="124"/>
      <c r="J17" s="124">
        <v>1</v>
      </c>
      <c r="K17" s="124">
        <v>2</v>
      </c>
      <c r="L17" s="124">
        <v>1</v>
      </c>
      <c r="M17" s="124"/>
      <c r="N17" s="124">
        <v>2</v>
      </c>
      <c r="O17" s="124"/>
      <c r="P17" s="124"/>
      <c r="Q17" s="124"/>
      <c r="R17" s="124"/>
      <c r="S17" s="124"/>
      <c r="T17" s="124">
        <v>1</v>
      </c>
      <c r="U17" s="124"/>
      <c r="V17" s="124">
        <v>1</v>
      </c>
      <c r="W17" s="124"/>
      <c r="X17" s="1213"/>
      <c r="Y17" s="253">
        <v>1</v>
      </c>
      <c r="Z17" s="124"/>
      <c r="AA17" s="124"/>
      <c r="AB17" s="124">
        <v>1</v>
      </c>
      <c r="AC17" s="124"/>
      <c r="AD17" s="1205">
        <v>1</v>
      </c>
      <c r="AE17" s="124"/>
      <c r="AF17" s="124">
        <v>1</v>
      </c>
      <c r="AG17" s="124">
        <v>1</v>
      </c>
      <c r="AH17" s="125"/>
      <c r="AI17" s="124"/>
      <c r="AJ17" s="124"/>
      <c r="AK17" s="124">
        <v>1</v>
      </c>
      <c r="AL17" s="124">
        <v>1</v>
      </c>
      <c r="AM17" s="124"/>
      <c r="AN17" s="124"/>
      <c r="AO17" s="124"/>
      <c r="AP17" s="124">
        <v>5</v>
      </c>
      <c r="AQ17" s="124"/>
      <c r="AR17" s="124"/>
      <c r="AS17" s="124">
        <v>2</v>
      </c>
      <c r="AT17" s="124"/>
      <c r="AU17" s="124"/>
      <c r="AV17" s="125"/>
      <c r="AW17" s="729"/>
      <c r="AX17" s="725"/>
      <c r="AY17" s="725"/>
      <c r="AZ17" s="725"/>
      <c r="BA17" s="725"/>
      <c r="BB17" s="1974"/>
      <c r="BC17" s="725">
        <v>1</v>
      </c>
      <c r="BD17" s="725">
        <v>1</v>
      </c>
      <c r="BE17" s="725"/>
      <c r="BF17" s="126"/>
      <c r="BG17" s="126">
        <f t="shared" si="5"/>
        <v>2</v>
      </c>
      <c r="BH17" s="126">
        <f t="shared" si="0"/>
        <v>24</v>
      </c>
      <c r="BI17" s="330">
        <f>SUM(BG17+BH17)</f>
        <v>26</v>
      </c>
      <c r="BJ17" s="126">
        <f t="shared" ref="BJ17" si="7">SUM(BI17*10)</f>
        <v>260</v>
      </c>
      <c r="BK17" s="708" t="s">
        <v>812</v>
      </c>
    </row>
    <row r="18" spans="2:63" ht="15.75" customHeight="1" x14ac:dyDescent="0.25">
      <c r="B18" s="197">
        <f t="shared" si="4"/>
        <v>3</v>
      </c>
      <c r="C18" s="21" t="s">
        <v>13</v>
      </c>
      <c r="D18" s="103" t="s">
        <v>27</v>
      </c>
      <c r="E18" s="253">
        <v>2</v>
      </c>
      <c r="F18" s="124">
        <v>2</v>
      </c>
      <c r="G18" s="124">
        <v>6</v>
      </c>
      <c r="H18" s="124">
        <v>5</v>
      </c>
      <c r="I18" s="124">
        <v>4</v>
      </c>
      <c r="J18" s="124">
        <v>1</v>
      </c>
      <c r="K18" s="124">
        <v>2</v>
      </c>
      <c r="L18" s="124">
        <v>2</v>
      </c>
      <c r="M18" s="124">
        <v>6</v>
      </c>
      <c r="N18" s="124"/>
      <c r="O18" s="124">
        <v>4</v>
      </c>
      <c r="P18" s="124">
        <v>3</v>
      </c>
      <c r="Q18" s="124">
        <v>5</v>
      </c>
      <c r="R18" s="124"/>
      <c r="S18" s="124">
        <v>2</v>
      </c>
      <c r="T18" s="124">
        <v>1</v>
      </c>
      <c r="U18" s="124">
        <v>3</v>
      </c>
      <c r="V18" s="124">
        <v>2</v>
      </c>
      <c r="W18" s="124">
        <v>2</v>
      </c>
      <c r="X18" s="1213">
        <v>2</v>
      </c>
      <c r="Y18" s="253">
        <v>2</v>
      </c>
      <c r="Z18" s="124"/>
      <c r="AA18" s="124"/>
      <c r="AB18" s="124">
        <v>3</v>
      </c>
      <c r="AC18" s="124">
        <v>4</v>
      </c>
      <c r="AD18" s="1205">
        <v>4</v>
      </c>
      <c r="AE18" s="124"/>
      <c r="AF18" s="124">
        <v>5</v>
      </c>
      <c r="AG18" s="124">
        <v>1</v>
      </c>
      <c r="AH18" s="125">
        <v>4</v>
      </c>
      <c r="AI18" s="124">
        <v>3</v>
      </c>
      <c r="AJ18" s="124">
        <v>2</v>
      </c>
      <c r="AK18" s="124">
        <v>5</v>
      </c>
      <c r="AL18" s="124">
        <v>2</v>
      </c>
      <c r="AM18" s="124">
        <v>4</v>
      </c>
      <c r="AN18" s="124">
        <v>3</v>
      </c>
      <c r="AO18" s="124">
        <v>3</v>
      </c>
      <c r="AP18" s="124">
        <v>4</v>
      </c>
      <c r="AQ18" s="124">
        <v>4</v>
      </c>
      <c r="AR18" s="124">
        <v>3</v>
      </c>
      <c r="AS18" s="124">
        <v>2</v>
      </c>
      <c r="AT18" s="124">
        <v>2</v>
      </c>
      <c r="AU18" s="124"/>
      <c r="AV18" s="125"/>
      <c r="AW18" s="729">
        <v>2</v>
      </c>
      <c r="AX18" s="725">
        <v>3</v>
      </c>
      <c r="AY18" s="725"/>
      <c r="AZ18" s="725"/>
      <c r="BA18" s="725">
        <v>1</v>
      </c>
      <c r="BB18" s="1974"/>
      <c r="BC18" s="725"/>
      <c r="BD18" s="725"/>
      <c r="BE18" s="725"/>
      <c r="BF18" s="126"/>
      <c r="BG18" s="126">
        <f t="shared" si="5"/>
        <v>6</v>
      </c>
      <c r="BH18" s="126">
        <f t="shared" si="0"/>
        <v>114</v>
      </c>
      <c r="BI18" s="330">
        <f t="shared" ref="BI18" si="8">SUM(BG18+BH18)</f>
        <v>120</v>
      </c>
      <c r="BJ18" s="126">
        <f t="shared" si="6"/>
        <v>1200</v>
      </c>
      <c r="BK18" s="707" t="s">
        <v>13</v>
      </c>
    </row>
    <row r="19" spans="2:63" ht="15.75" customHeight="1" x14ac:dyDescent="0.25">
      <c r="B19" s="176">
        <f t="shared" si="4"/>
        <v>6</v>
      </c>
      <c r="C19" s="1064" t="s">
        <v>14</v>
      </c>
      <c r="D19" s="1065" t="s">
        <v>22</v>
      </c>
      <c r="E19" s="1054">
        <v>1</v>
      </c>
      <c r="F19" s="1055">
        <v>1</v>
      </c>
      <c r="G19" s="1055">
        <v>3</v>
      </c>
      <c r="H19" s="1055"/>
      <c r="I19" s="1055"/>
      <c r="J19" s="1055">
        <v>1</v>
      </c>
      <c r="K19" s="1055">
        <v>2</v>
      </c>
      <c r="L19" s="1055">
        <v>1</v>
      </c>
      <c r="M19" s="1055"/>
      <c r="N19" s="1055">
        <v>1</v>
      </c>
      <c r="O19" s="1055"/>
      <c r="P19" s="1055">
        <v>3</v>
      </c>
      <c r="Q19" s="1055"/>
      <c r="R19" s="1055">
        <v>1</v>
      </c>
      <c r="S19" s="1055">
        <v>3</v>
      </c>
      <c r="T19" s="1055">
        <v>1</v>
      </c>
      <c r="U19" s="1055">
        <v>2</v>
      </c>
      <c r="V19" s="1055">
        <v>1</v>
      </c>
      <c r="W19" s="1055"/>
      <c r="X19" s="1210">
        <v>3</v>
      </c>
      <c r="Y19" s="1054"/>
      <c r="Z19" s="1055">
        <v>1</v>
      </c>
      <c r="AA19" s="1055">
        <v>4</v>
      </c>
      <c r="AB19" s="1055">
        <v>1</v>
      </c>
      <c r="AC19" s="1055"/>
      <c r="AD19" s="1202">
        <v>1</v>
      </c>
      <c r="AE19" s="1055">
        <v>2</v>
      </c>
      <c r="AF19" s="1055">
        <v>1</v>
      </c>
      <c r="AG19" s="1055">
        <v>6</v>
      </c>
      <c r="AH19" s="1056">
        <v>2</v>
      </c>
      <c r="AI19" s="1055"/>
      <c r="AJ19" s="1055"/>
      <c r="AK19" s="1055">
        <v>4</v>
      </c>
      <c r="AL19" s="1055">
        <v>2</v>
      </c>
      <c r="AM19" s="1055">
        <v>1</v>
      </c>
      <c r="AN19" s="1055"/>
      <c r="AO19" s="1055">
        <v>3</v>
      </c>
      <c r="AP19" s="1055">
        <v>4</v>
      </c>
      <c r="AQ19" s="1055">
        <v>1</v>
      </c>
      <c r="AR19" s="1055">
        <v>3</v>
      </c>
      <c r="AS19" s="1055"/>
      <c r="AT19" s="1055">
        <v>2</v>
      </c>
      <c r="AU19" s="1055"/>
      <c r="AV19" s="1056"/>
      <c r="AW19" s="1057"/>
      <c r="AX19" s="1058"/>
      <c r="AY19" s="1058"/>
      <c r="AZ19" s="1058"/>
      <c r="BA19" s="1058"/>
      <c r="BB19" s="1971"/>
      <c r="BC19" s="1058">
        <v>5</v>
      </c>
      <c r="BD19" s="1058">
        <v>5</v>
      </c>
      <c r="BE19" s="1058"/>
      <c r="BF19" s="1059"/>
      <c r="BG19" s="1059">
        <f>SUM(AW19:BF19)</f>
        <v>10</v>
      </c>
      <c r="BH19" s="1059">
        <f t="shared" si="0"/>
        <v>62</v>
      </c>
      <c r="BI19" s="1238">
        <f>SUM(BH19+BG19)</f>
        <v>72</v>
      </c>
      <c r="BJ19" s="1059">
        <f t="shared" si="6"/>
        <v>720</v>
      </c>
      <c r="BK19" s="1066" t="s">
        <v>14</v>
      </c>
    </row>
    <row r="20" spans="2:63" ht="15.75" customHeight="1" x14ac:dyDescent="0.25">
      <c r="B20" s="176">
        <f t="shared" si="4"/>
        <v>8</v>
      </c>
      <c r="C20" s="99" t="s">
        <v>371</v>
      </c>
      <c r="D20" s="105" t="s">
        <v>25</v>
      </c>
      <c r="E20" s="252">
        <v>4</v>
      </c>
      <c r="F20" s="121">
        <v>3</v>
      </c>
      <c r="G20" s="121">
        <v>4</v>
      </c>
      <c r="H20" s="121"/>
      <c r="I20" s="121">
        <v>3</v>
      </c>
      <c r="J20" s="121"/>
      <c r="K20" s="121"/>
      <c r="L20" s="121"/>
      <c r="M20" s="121">
        <v>2</v>
      </c>
      <c r="N20" s="121">
        <v>1</v>
      </c>
      <c r="O20" s="121"/>
      <c r="P20" s="121"/>
      <c r="Q20" s="121">
        <v>3</v>
      </c>
      <c r="R20" s="121"/>
      <c r="S20" s="121">
        <v>2</v>
      </c>
      <c r="T20" s="121">
        <v>3</v>
      </c>
      <c r="U20" s="121">
        <v>3</v>
      </c>
      <c r="V20" s="121">
        <v>4</v>
      </c>
      <c r="W20" s="121"/>
      <c r="X20" s="1212"/>
      <c r="Y20" s="252">
        <v>2</v>
      </c>
      <c r="Z20" s="121">
        <v>1</v>
      </c>
      <c r="AA20" s="121">
        <v>2</v>
      </c>
      <c r="AB20" s="121">
        <v>4</v>
      </c>
      <c r="AC20" s="121"/>
      <c r="AD20" s="1204"/>
      <c r="AE20" s="121"/>
      <c r="AF20" s="121"/>
      <c r="AG20" s="121">
        <v>3</v>
      </c>
      <c r="AH20" s="122">
        <v>3</v>
      </c>
      <c r="AI20" s="121"/>
      <c r="AJ20" s="121"/>
      <c r="AK20" s="121">
        <v>3</v>
      </c>
      <c r="AL20" s="121">
        <v>3</v>
      </c>
      <c r="AM20" s="121">
        <v>1</v>
      </c>
      <c r="AN20" s="121"/>
      <c r="AO20" s="121"/>
      <c r="AP20" s="121"/>
      <c r="AQ20" s="121"/>
      <c r="AR20" s="121">
        <v>4</v>
      </c>
      <c r="AS20" s="121">
        <v>2</v>
      </c>
      <c r="AT20" s="121"/>
      <c r="AU20" s="121"/>
      <c r="AV20" s="122"/>
      <c r="AW20" s="728"/>
      <c r="AX20" s="617"/>
      <c r="AY20" s="617"/>
      <c r="AZ20" s="617"/>
      <c r="BA20" s="617"/>
      <c r="BB20" s="1973"/>
      <c r="BC20" s="617"/>
      <c r="BD20" s="617"/>
      <c r="BE20" s="617"/>
      <c r="BF20" s="123"/>
      <c r="BG20" s="123">
        <f>SUM(AW20:BF20)</f>
        <v>0</v>
      </c>
      <c r="BH20" s="123">
        <f t="shared" si="0"/>
        <v>60</v>
      </c>
      <c r="BI20" s="303">
        <f>SUM(BG20+BH20)</f>
        <v>60</v>
      </c>
      <c r="BJ20" s="123">
        <f t="shared" si="6"/>
        <v>600</v>
      </c>
      <c r="BK20" s="709" t="s">
        <v>371</v>
      </c>
    </row>
    <row r="21" spans="2:63" ht="15.75" customHeight="1" x14ac:dyDescent="0.25">
      <c r="B21" s="176">
        <f t="shared" si="4"/>
        <v>7</v>
      </c>
      <c r="C21" s="1067" t="s">
        <v>470</v>
      </c>
      <c r="D21" s="1068" t="s">
        <v>22</v>
      </c>
      <c r="E21" s="1054">
        <v>1</v>
      </c>
      <c r="F21" s="1055">
        <v>2</v>
      </c>
      <c r="G21" s="1055">
        <v>2</v>
      </c>
      <c r="H21" s="1055"/>
      <c r="I21" s="1055"/>
      <c r="J21" s="1055">
        <v>1</v>
      </c>
      <c r="K21" s="1055"/>
      <c r="L21" s="1055">
        <v>3</v>
      </c>
      <c r="M21" s="1055"/>
      <c r="N21" s="1055">
        <v>2</v>
      </c>
      <c r="O21" s="1055"/>
      <c r="P21" s="1055">
        <v>1</v>
      </c>
      <c r="Q21" s="1055"/>
      <c r="R21" s="1055"/>
      <c r="S21" s="1055"/>
      <c r="T21" s="1055"/>
      <c r="U21" s="1055">
        <v>1</v>
      </c>
      <c r="V21" s="1055">
        <v>3</v>
      </c>
      <c r="W21" s="1055">
        <v>2</v>
      </c>
      <c r="X21" s="1210">
        <v>1</v>
      </c>
      <c r="Y21" s="1054"/>
      <c r="Z21" s="1055">
        <v>3</v>
      </c>
      <c r="AA21" s="1055">
        <v>1</v>
      </c>
      <c r="AB21" s="1055">
        <v>4</v>
      </c>
      <c r="AC21" s="1055"/>
      <c r="AD21" s="1202"/>
      <c r="AE21" s="1055">
        <v>4</v>
      </c>
      <c r="AF21" s="1055">
        <v>1</v>
      </c>
      <c r="AG21" s="1055">
        <v>1</v>
      </c>
      <c r="AH21" s="1056">
        <v>5</v>
      </c>
      <c r="AI21" s="1055"/>
      <c r="AJ21" s="1055"/>
      <c r="AK21" s="1055">
        <v>2</v>
      </c>
      <c r="AL21" s="1055"/>
      <c r="AM21" s="1055">
        <v>3</v>
      </c>
      <c r="AN21" s="1055"/>
      <c r="AO21" s="1055">
        <v>3</v>
      </c>
      <c r="AP21" s="1055"/>
      <c r="AQ21" s="1055"/>
      <c r="AR21" s="1055">
        <v>3</v>
      </c>
      <c r="AS21" s="1055"/>
      <c r="AT21" s="1055">
        <v>1</v>
      </c>
      <c r="AU21" s="1055"/>
      <c r="AV21" s="1056"/>
      <c r="AW21" s="1057">
        <v>1</v>
      </c>
      <c r="AX21" s="1058">
        <v>1</v>
      </c>
      <c r="AY21" s="1058">
        <v>3</v>
      </c>
      <c r="AZ21" s="1058">
        <v>3</v>
      </c>
      <c r="BA21" s="1058">
        <v>3</v>
      </c>
      <c r="BB21" s="1971">
        <v>2</v>
      </c>
      <c r="BC21" s="1058">
        <v>3</v>
      </c>
      <c r="BD21" s="1058">
        <v>3</v>
      </c>
      <c r="BE21" s="1058"/>
      <c r="BF21" s="1059"/>
      <c r="BG21" s="1059">
        <f>SUM(AW21:BF21)</f>
        <v>19</v>
      </c>
      <c r="BH21" s="1059">
        <f>SUM(E21:AV21)</f>
        <v>50</v>
      </c>
      <c r="BI21" s="1238">
        <f>SUM(BH21+BG21)</f>
        <v>69</v>
      </c>
      <c r="BJ21" s="1059">
        <f t="shared" si="6"/>
        <v>690</v>
      </c>
      <c r="BK21" s="1069" t="s">
        <v>470</v>
      </c>
    </row>
    <row r="22" spans="2:63" ht="15.75" customHeight="1" x14ac:dyDescent="0.25">
      <c r="B22" s="117">
        <f t="shared" si="4"/>
        <v>19</v>
      </c>
      <c r="C22" s="98" t="s">
        <v>673</v>
      </c>
      <c r="D22" s="101" t="s">
        <v>23</v>
      </c>
      <c r="E22" s="251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>
        <v>3</v>
      </c>
      <c r="T22" s="118"/>
      <c r="U22" s="118">
        <v>2</v>
      </c>
      <c r="V22" s="118">
        <v>1</v>
      </c>
      <c r="W22" s="118"/>
      <c r="X22" s="1209"/>
      <c r="Y22" s="251"/>
      <c r="Z22" s="118"/>
      <c r="AA22" s="118"/>
      <c r="AB22" s="118"/>
      <c r="AC22" s="118"/>
      <c r="AD22" s="1201"/>
      <c r="AE22" s="118"/>
      <c r="AF22" s="118"/>
      <c r="AG22" s="118"/>
      <c r="AH22" s="119"/>
      <c r="AI22" s="118"/>
      <c r="AJ22" s="118"/>
      <c r="AK22" s="118"/>
      <c r="AL22" s="118"/>
      <c r="AM22" s="118"/>
      <c r="AN22" s="118"/>
      <c r="AO22" s="118"/>
      <c r="AP22" s="118">
        <v>1</v>
      </c>
      <c r="AQ22" s="118">
        <v>1</v>
      </c>
      <c r="AR22" s="118"/>
      <c r="AS22" s="118"/>
      <c r="AT22" s="118"/>
      <c r="AU22" s="118"/>
      <c r="AV22" s="119"/>
      <c r="AW22" s="726">
        <v>2</v>
      </c>
      <c r="AX22" s="615">
        <v>2</v>
      </c>
      <c r="AY22" s="615"/>
      <c r="AZ22" s="615"/>
      <c r="BA22" s="615">
        <v>3</v>
      </c>
      <c r="BB22" s="1970"/>
      <c r="BC22" s="615"/>
      <c r="BD22" s="615"/>
      <c r="BE22" s="615"/>
      <c r="BF22" s="120"/>
      <c r="BG22" s="120">
        <f t="shared" ref="BG22:BG26" si="9">SUM(AW22:BF22)</f>
        <v>7</v>
      </c>
      <c r="BH22" s="120">
        <f t="shared" si="0"/>
        <v>8</v>
      </c>
      <c r="BI22" s="301">
        <f t="shared" ref="BI22:BI26" si="10">SUM(BG22+BH22)</f>
        <v>15</v>
      </c>
      <c r="BJ22" s="120">
        <f t="shared" si="6"/>
        <v>150</v>
      </c>
      <c r="BK22" s="704" t="s">
        <v>673</v>
      </c>
    </row>
    <row r="23" spans="2:63" ht="15.75" x14ac:dyDescent="0.25">
      <c r="B23" s="117">
        <f t="shared" si="4"/>
        <v>27</v>
      </c>
      <c r="C23" s="98" t="s">
        <v>775</v>
      </c>
      <c r="D23" s="101" t="s">
        <v>23</v>
      </c>
      <c r="E23" s="251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209"/>
      <c r="Y23" s="251"/>
      <c r="Z23" s="118"/>
      <c r="AA23" s="118"/>
      <c r="AB23" s="118"/>
      <c r="AC23" s="118"/>
      <c r="AD23" s="1201"/>
      <c r="AE23" s="118"/>
      <c r="AF23" s="118"/>
      <c r="AG23" s="118"/>
      <c r="AH23" s="119">
        <v>2</v>
      </c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9"/>
      <c r="AW23" s="726"/>
      <c r="AX23" s="615"/>
      <c r="AY23" s="615"/>
      <c r="AZ23" s="615"/>
      <c r="BA23" s="615"/>
      <c r="BB23" s="1970"/>
      <c r="BC23" s="615"/>
      <c r="BD23" s="615"/>
      <c r="BE23" s="615"/>
      <c r="BF23" s="120"/>
      <c r="BG23" s="120">
        <f t="shared" si="9"/>
        <v>0</v>
      </c>
      <c r="BH23" s="120">
        <f t="shared" si="0"/>
        <v>2</v>
      </c>
      <c r="BI23" s="301">
        <f t="shared" si="10"/>
        <v>2</v>
      </c>
      <c r="BJ23" s="120">
        <f t="shared" si="6"/>
        <v>20</v>
      </c>
      <c r="BK23" s="710" t="s">
        <v>771</v>
      </c>
    </row>
    <row r="24" spans="2:63" ht="15.75" x14ac:dyDescent="0.25">
      <c r="B24" s="117">
        <f t="shared" si="4"/>
        <v>22</v>
      </c>
      <c r="C24" s="98" t="s">
        <v>763</v>
      </c>
      <c r="D24" s="101" t="s">
        <v>23</v>
      </c>
      <c r="E24" s="251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209"/>
      <c r="Y24" s="251"/>
      <c r="Z24" s="118"/>
      <c r="AA24" s="118"/>
      <c r="AB24" s="118"/>
      <c r="AC24" s="118">
        <v>2</v>
      </c>
      <c r="AD24" s="1201"/>
      <c r="AE24" s="118"/>
      <c r="AF24" s="118">
        <v>1</v>
      </c>
      <c r="AG24" s="118"/>
      <c r="AH24" s="119">
        <v>1</v>
      </c>
      <c r="AI24" s="118">
        <v>2</v>
      </c>
      <c r="AJ24" s="118"/>
      <c r="AK24" s="118"/>
      <c r="AL24" s="118"/>
      <c r="AM24" s="118">
        <v>1</v>
      </c>
      <c r="AN24" s="118"/>
      <c r="AO24" s="118"/>
      <c r="AP24" s="118"/>
      <c r="AQ24" s="118"/>
      <c r="AR24" s="118"/>
      <c r="AS24" s="118"/>
      <c r="AT24" s="118"/>
      <c r="AU24" s="118"/>
      <c r="AV24" s="119"/>
      <c r="AW24" s="726"/>
      <c r="AX24" s="615"/>
      <c r="AY24" s="615"/>
      <c r="AZ24" s="615"/>
      <c r="BA24" s="615"/>
      <c r="BB24" s="1970"/>
      <c r="BC24" s="615"/>
      <c r="BD24" s="615"/>
      <c r="BE24" s="615"/>
      <c r="BF24" s="120"/>
      <c r="BG24" s="120">
        <f t="shared" si="9"/>
        <v>0</v>
      </c>
      <c r="BH24" s="120">
        <f t="shared" ref="BH24:BH25" si="11">SUM(E24:AV24)</f>
        <v>7</v>
      </c>
      <c r="BI24" s="301">
        <f t="shared" si="10"/>
        <v>7</v>
      </c>
      <c r="BJ24" s="120">
        <f t="shared" ref="BJ24:BJ26" si="12">SUM(BI24*10)</f>
        <v>70</v>
      </c>
      <c r="BK24" s="711" t="s">
        <v>763</v>
      </c>
    </row>
    <row r="25" spans="2:63" ht="15.75" hidden="1" x14ac:dyDescent="0.25">
      <c r="B25" s="117">
        <f t="shared" si="4"/>
        <v>30</v>
      </c>
      <c r="C25" s="98" t="s">
        <v>568</v>
      </c>
      <c r="D25" s="101" t="s">
        <v>23</v>
      </c>
      <c r="E25" s="251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209"/>
      <c r="Y25" s="251"/>
      <c r="Z25" s="118"/>
      <c r="AA25" s="118"/>
      <c r="AB25" s="118"/>
      <c r="AC25" s="118"/>
      <c r="AD25" s="1201"/>
      <c r="AE25" s="118"/>
      <c r="AF25" s="118"/>
      <c r="AG25" s="118"/>
      <c r="AH25" s="119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9"/>
      <c r="AW25" s="726"/>
      <c r="AX25" s="615"/>
      <c r="AY25" s="615"/>
      <c r="AZ25" s="615"/>
      <c r="BA25" s="615"/>
      <c r="BB25" s="1970"/>
      <c r="BC25" s="615"/>
      <c r="BD25" s="615"/>
      <c r="BE25" s="615"/>
      <c r="BF25" s="120"/>
      <c r="BG25" s="120">
        <f t="shared" si="9"/>
        <v>0</v>
      </c>
      <c r="BH25" s="120">
        <f t="shared" si="11"/>
        <v>0</v>
      </c>
      <c r="BI25" s="301">
        <f t="shared" si="10"/>
        <v>0</v>
      </c>
      <c r="BJ25" s="120">
        <f t="shared" si="12"/>
        <v>0</v>
      </c>
      <c r="BK25" s="711" t="s">
        <v>568</v>
      </c>
    </row>
    <row r="26" spans="2:63" ht="15.75" x14ac:dyDescent="0.25">
      <c r="B26" s="117">
        <f t="shared" si="4"/>
        <v>21</v>
      </c>
      <c r="C26" s="22" t="s">
        <v>497</v>
      </c>
      <c r="D26" s="101" t="s">
        <v>23</v>
      </c>
      <c r="E26" s="251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>
        <v>1</v>
      </c>
      <c r="T26" s="118">
        <v>2</v>
      </c>
      <c r="U26" s="118"/>
      <c r="V26" s="118">
        <v>2</v>
      </c>
      <c r="W26" s="118"/>
      <c r="X26" s="1209"/>
      <c r="Y26" s="251"/>
      <c r="Z26" s="118"/>
      <c r="AA26" s="118"/>
      <c r="AB26" s="118">
        <v>2</v>
      </c>
      <c r="AC26" s="118"/>
      <c r="AD26" s="1201"/>
      <c r="AE26" s="118"/>
      <c r="AF26" s="118"/>
      <c r="AG26" s="118"/>
      <c r="AH26" s="119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9"/>
      <c r="AW26" s="726">
        <v>1</v>
      </c>
      <c r="AX26" s="615">
        <v>1</v>
      </c>
      <c r="AY26" s="615"/>
      <c r="AZ26" s="615"/>
      <c r="BA26" s="615"/>
      <c r="BB26" s="1970"/>
      <c r="BC26" s="615">
        <v>2</v>
      </c>
      <c r="BD26" s="615">
        <v>2</v>
      </c>
      <c r="BE26" s="615"/>
      <c r="BF26" s="120"/>
      <c r="BG26" s="120">
        <f t="shared" si="9"/>
        <v>6</v>
      </c>
      <c r="BH26" s="120">
        <f>SUM(E26:AV26)</f>
        <v>7</v>
      </c>
      <c r="BI26" s="301">
        <f t="shared" si="10"/>
        <v>13</v>
      </c>
      <c r="BJ26" s="120">
        <f t="shared" si="12"/>
        <v>130</v>
      </c>
      <c r="BK26" s="710" t="s">
        <v>497</v>
      </c>
    </row>
    <row r="27" spans="2:63" ht="15.75" hidden="1" x14ac:dyDescent="0.25">
      <c r="B27" s="117">
        <f t="shared" si="4"/>
        <v>30</v>
      </c>
      <c r="C27" s="106"/>
      <c r="D27" s="105" t="s">
        <v>25</v>
      </c>
      <c r="E27" s="254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14"/>
      <c r="Y27" s="254"/>
      <c r="Z27" s="127"/>
      <c r="AA27" s="127"/>
      <c r="AB27" s="127"/>
      <c r="AC27" s="127"/>
      <c r="AD27" s="1206"/>
      <c r="AE27" s="127"/>
      <c r="AF27" s="127"/>
      <c r="AG27" s="127"/>
      <c r="AH27" s="128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2"/>
      <c r="AW27" s="728"/>
      <c r="AX27" s="617"/>
      <c r="AY27" s="617"/>
      <c r="AZ27" s="617"/>
      <c r="BA27" s="617"/>
      <c r="BB27" s="1973"/>
      <c r="BC27" s="617"/>
      <c r="BD27" s="617"/>
      <c r="BE27" s="617"/>
      <c r="BF27" s="123"/>
      <c r="BG27" s="123">
        <f>SUM(AW27:BB27)</f>
        <v>0</v>
      </c>
      <c r="BH27" s="123">
        <f>SUM(E27:AV27)</f>
        <v>0</v>
      </c>
      <c r="BI27" s="303">
        <f>SUM(E27:AV27)</f>
        <v>0</v>
      </c>
      <c r="BJ27" s="129">
        <f>SUM(BI27*10)</f>
        <v>0</v>
      </c>
      <c r="BK27" s="712"/>
    </row>
    <row r="28" spans="2:63" ht="15.75" customHeight="1" x14ac:dyDescent="0.25">
      <c r="B28" s="176">
        <f t="shared" si="4"/>
        <v>11</v>
      </c>
      <c r="C28" s="1064" t="s">
        <v>460</v>
      </c>
      <c r="D28" s="1065" t="s">
        <v>22</v>
      </c>
      <c r="E28" s="1054">
        <v>3</v>
      </c>
      <c r="F28" s="1055">
        <v>3</v>
      </c>
      <c r="G28" s="1055"/>
      <c r="H28" s="1055"/>
      <c r="I28" s="1055"/>
      <c r="J28" s="1055"/>
      <c r="K28" s="1055">
        <v>4</v>
      </c>
      <c r="L28" s="1055">
        <v>2</v>
      </c>
      <c r="M28" s="1055"/>
      <c r="N28" s="1055">
        <v>3</v>
      </c>
      <c r="O28" s="1055"/>
      <c r="P28" s="1055"/>
      <c r="Q28" s="1055"/>
      <c r="R28" s="1055">
        <v>3</v>
      </c>
      <c r="S28" s="1055">
        <v>2</v>
      </c>
      <c r="T28" s="1055">
        <v>2</v>
      </c>
      <c r="U28" s="1055"/>
      <c r="V28" s="1055"/>
      <c r="W28" s="1055"/>
      <c r="X28" s="1210"/>
      <c r="Y28" s="1054"/>
      <c r="Z28" s="1055"/>
      <c r="AA28" s="1055">
        <v>3</v>
      </c>
      <c r="AB28" s="1055">
        <v>3</v>
      </c>
      <c r="AC28" s="1055"/>
      <c r="AD28" s="1202"/>
      <c r="AE28" s="1055"/>
      <c r="AF28" s="1055"/>
      <c r="AG28" s="1055">
        <v>2</v>
      </c>
      <c r="AH28" s="1056">
        <v>2</v>
      </c>
      <c r="AI28" s="1055"/>
      <c r="AJ28" s="1055"/>
      <c r="AK28" s="1055">
        <v>6</v>
      </c>
      <c r="AL28" s="1055"/>
      <c r="AM28" s="1055"/>
      <c r="AN28" s="1055"/>
      <c r="AO28" s="1055">
        <v>5</v>
      </c>
      <c r="AP28" s="1055"/>
      <c r="AQ28" s="1055"/>
      <c r="AR28" s="1055"/>
      <c r="AS28" s="1055"/>
      <c r="AT28" s="1055"/>
      <c r="AU28" s="1055"/>
      <c r="AV28" s="1056"/>
      <c r="AW28" s="1057"/>
      <c r="AX28" s="1058"/>
      <c r="AY28" s="1058"/>
      <c r="AZ28" s="1058"/>
      <c r="BA28" s="1058"/>
      <c r="BB28" s="1971"/>
      <c r="BC28" s="1058"/>
      <c r="BD28" s="1058"/>
      <c r="BE28" s="1058"/>
      <c r="BF28" s="1059"/>
      <c r="BG28" s="1059">
        <f>SUM(AW28:BF28)</f>
        <v>0</v>
      </c>
      <c r="BH28" s="1059">
        <f>SUM(E28:AV28)</f>
        <v>43</v>
      </c>
      <c r="BI28" s="1238">
        <f>SUM(BH28+BG28)</f>
        <v>43</v>
      </c>
      <c r="BJ28" s="1070">
        <f>SUM(BI28*10)</f>
        <v>430</v>
      </c>
      <c r="BK28" s="1066" t="s">
        <v>453</v>
      </c>
    </row>
    <row r="29" spans="2:63" ht="15.75" customHeight="1" x14ac:dyDescent="0.25">
      <c r="B29" s="117">
        <f t="shared" si="4"/>
        <v>14</v>
      </c>
      <c r="C29" s="309" t="s">
        <v>16</v>
      </c>
      <c r="D29" s="310" t="s">
        <v>16</v>
      </c>
      <c r="E29" s="305"/>
      <c r="F29" s="306">
        <v>2</v>
      </c>
      <c r="G29" s="306">
        <v>2</v>
      </c>
      <c r="H29" s="306">
        <v>2</v>
      </c>
      <c r="I29" s="306"/>
      <c r="J29" s="306"/>
      <c r="K29" s="306"/>
      <c r="L29" s="306">
        <v>3</v>
      </c>
      <c r="M29" s="306"/>
      <c r="N29" s="306"/>
      <c r="O29" s="306"/>
      <c r="P29" s="306">
        <v>2</v>
      </c>
      <c r="Q29" s="306"/>
      <c r="R29" s="306"/>
      <c r="S29" s="306"/>
      <c r="T29" s="306">
        <v>2</v>
      </c>
      <c r="U29" s="306"/>
      <c r="V29" s="306">
        <v>2</v>
      </c>
      <c r="W29" s="306">
        <v>1</v>
      </c>
      <c r="X29" s="1211">
        <v>2</v>
      </c>
      <c r="Y29" s="305"/>
      <c r="Z29" s="306"/>
      <c r="AA29" s="306"/>
      <c r="AB29" s="306">
        <v>1</v>
      </c>
      <c r="AC29" s="306">
        <v>2</v>
      </c>
      <c r="AD29" s="1203"/>
      <c r="AE29" s="306"/>
      <c r="AF29" s="306"/>
      <c r="AG29" s="306"/>
      <c r="AH29" s="307"/>
      <c r="AI29" s="306"/>
      <c r="AJ29" s="306"/>
      <c r="AK29" s="306"/>
      <c r="AL29" s="306"/>
      <c r="AM29" s="306">
        <v>1</v>
      </c>
      <c r="AN29" s="306"/>
      <c r="AO29" s="306"/>
      <c r="AP29" s="306"/>
      <c r="AQ29" s="306"/>
      <c r="AR29" s="306"/>
      <c r="AS29" s="306"/>
      <c r="AT29" s="306"/>
      <c r="AU29" s="306"/>
      <c r="AV29" s="307"/>
      <c r="AW29" s="727"/>
      <c r="AX29" s="616"/>
      <c r="AY29" s="616"/>
      <c r="AZ29" s="616"/>
      <c r="BA29" s="616">
        <v>2</v>
      </c>
      <c r="BB29" s="1972">
        <v>2</v>
      </c>
      <c r="BC29" s="616">
        <v>2</v>
      </c>
      <c r="BD29" s="616">
        <v>2</v>
      </c>
      <c r="BE29" s="616"/>
      <c r="BF29" s="308"/>
      <c r="BG29" s="308">
        <f>SUM(AW29:BF29)</f>
        <v>8</v>
      </c>
      <c r="BH29" s="308">
        <f>SUM(E29:AV29)</f>
        <v>22</v>
      </c>
      <c r="BI29" s="304">
        <f>SUM(BG29+BH29)</f>
        <v>30</v>
      </c>
      <c r="BJ29" s="308">
        <f t="shared" si="6"/>
        <v>300</v>
      </c>
      <c r="BK29" s="713" t="s">
        <v>16</v>
      </c>
    </row>
    <row r="30" spans="2:63" ht="16.5" customHeight="1" x14ac:dyDescent="0.25">
      <c r="B30" s="117">
        <f t="shared" si="4"/>
        <v>23</v>
      </c>
      <c r="C30" s="23" t="s">
        <v>17</v>
      </c>
      <c r="D30" s="105" t="s">
        <v>25</v>
      </c>
      <c r="E30" s="252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7"/>
      <c r="R30" s="127"/>
      <c r="S30" s="127"/>
      <c r="T30" s="127"/>
      <c r="U30" s="127"/>
      <c r="V30" s="127">
        <v>4</v>
      </c>
      <c r="W30" s="127"/>
      <c r="X30" s="1214"/>
      <c r="Y30" s="254"/>
      <c r="Z30" s="127"/>
      <c r="AA30" s="127"/>
      <c r="AB30" s="127"/>
      <c r="AC30" s="127"/>
      <c r="AD30" s="1206"/>
      <c r="AE30" s="127"/>
      <c r="AF30" s="127"/>
      <c r="AG30" s="127"/>
      <c r="AH30" s="128"/>
      <c r="AI30" s="121"/>
      <c r="AJ30" s="121"/>
      <c r="AK30" s="121">
        <v>2</v>
      </c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2"/>
      <c r="AW30" s="728"/>
      <c r="AX30" s="617"/>
      <c r="AY30" s="617"/>
      <c r="AZ30" s="617"/>
      <c r="BA30" s="617"/>
      <c r="BB30" s="1973"/>
      <c r="BC30" s="617"/>
      <c r="BD30" s="617"/>
      <c r="BE30" s="617"/>
      <c r="BF30" s="123"/>
      <c r="BG30" s="123">
        <f>SUM(AW30:BF30)</f>
        <v>0</v>
      </c>
      <c r="BH30" s="123">
        <f>SUM(E30:AV30)</f>
        <v>6</v>
      </c>
      <c r="BI30" s="303">
        <f>SUM(BG30+BH30)</f>
        <v>6</v>
      </c>
      <c r="BJ30" s="129">
        <f t="shared" ref="BJ30:BJ36" si="13">SUM(BI30*10)</f>
        <v>60</v>
      </c>
      <c r="BK30" s="706" t="s">
        <v>17</v>
      </c>
    </row>
    <row r="31" spans="2:63" ht="15.75" x14ac:dyDescent="0.25">
      <c r="B31" s="117">
        <f t="shared" si="4"/>
        <v>26</v>
      </c>
      <c r="C31" s="1814" t="s">
        <v>1042</v>
      </c>
      <c r="D31" s="104" t="s">
        <v>27</v>
      </c>
      <c r="E31" s="1815"/>
      <c r="F31" s="1816"/>
      <c r="G31" s="1816"/>
      <c r="H31" s="1816"/>
      <c r="I31" s="1816"/>
      <c r="J31" s="1816"/>
      <c r="K31" s="1816"/>
      <c r="L31" s="1816"/>
      <c r="M31" s="1816"/>
      <c r="N31" s="1816"/>
      <c r="O31" s="1816"/>
      <c r="P31" s="1816"/>
      <c r="Q31" s="1816"/>
      <c r="R31" s="1816"/>
      <c r="S31" s="1816"/>
      <c r="T31" s="1816"/>
      <c r="U31" s="1816"/>
      <c r="V31" s="1816"/>
      <c r="W31" s="1816"/>
      <c r="X31" s="1817"/>
      <c r="Y31" s="1815"/>
      <c r="Z31" s="1816"/>
      <c r="AA31" s="1816"/>
      <c r="AB31" s="1816"/>
      <c r="AC31" s="1816"/>
      <c r="AD31" s="1818"/>
      <c r="AE31" s="1816"/>
      <c r="AF31" s="1816"/>
      <c r="AG31" s="1816"/>
      <c r="AH31" s="1819"/>
      <c r="AI31" s="124"/>
      <c r="AJ31" s="124"/>
      <c r="AK31" s="124"/>
      <c r="AL31" s="124"/>
      <c r="AM31" s="124"/>
      <c r="AN31" s="124"/>
      <c r="AO31" s="124"/>
      <c r="AP31" s="124">
        <v>2</v>
      </c>
      <c r="AQ31" s="124"/>
      <c r="AR31" s="124"/>
      <c r="AS31" s="124">
        <v>1</v>
      </c>
      <c r="AT31" s="124"/>
      <c r="AU31" s="124"/>
      <c r="AV31" s="125"/>
      <c r="AW31" s="729"/>
      <c r="AX31" s="725"/>
      <c r="AY31" s="725"/>
      <c r="AZ31" s="725"/>
      <c r="BA31" s="725"/>
      <c r="BB31" s="1974"/>
      <c r="BC31" s="725"/>
      <c r="BD31" s="725"/>
      <c r="BE31" s="725"/>
      <c r="BF31" s="126"/>
      <c r="BG31" s="126">
        <f>SUM(AW31:BF31)</f>
        <v>0</v>
      </c>
      <c r="BH31" s="126">
        <f t="shared" ref="BH31" si="14">SUM(E31:AV31)</f>
        <v>3</v>
      </c>
      <c r="BI31" s="330">
        <f>SUM(BG31+BH31)</f>
        <v>3</v>
      </c>
      <c r="BJ31" s="126">
        <f t="shared" si="13"/>
        <v>30</v>
      </c>
      <c r="BK31" s="1820" t="s">
        <v>1042</v>
      </c>
    </row>
    <row r="32" spans="2:63" ht="15.75" customHeight="1" x14ac:dyDescent="0.25">
      <c r="B32" s="117">
        <f t="shared" si="4"/>
        <v>14</v>
      </c>
      <c r="C32" s="1064" t="s">
        <v>608</v>
      </c>
      <c r="D32" s="1068" t="s">
        <v>22</v>
      </c>
      <c r="E32" s="1054">
        <v>1</v>
      </c>
      <c r="F32" s="1055">
        <v>2</v>
      </c>
      <c r="G32" s="1055"/>
      <c r="H32" s="1055"/>
      <c r="I32" s="1055"/>
      <c r="J32" s="1055"/>
      <c r="K32" s="1055"/>
      <c r="L32" s="1055">
        <v>1</v>
      </c>
      <c r="M32" s="1055"/>
      <c r="N32" s="1055"/>
      <c r="O32" s="1055"/>
      <c r="P32" s="1055"/>
      <c r="Q32" s="1055"/>
      <c r="R32" s="1055"/>
      <c r="S32" s="1055">
        <v>1</v>
      </c>
      <c r="T32" s="1055">
        <v>4</v>
      </c>
      <c r="U32" s="1055">
        <v>1</v>
      </c>
      <c r="V32" s="1055">
        <v>1</v>
      </c>
      <c r="W32" s="1055"/>
      <c r="X32" s="1210"/>
      <c r="Y32" s="1054"/>
      <c r="Z32" s="1055"/>
      <c r="AA32" s="1055">
        <v>1</v>
      </c>
      <c r="AB32" s="1055">
        <v>4</v>
      </c>
      <c r="AC32" s="1055"/>
      <c r="AD32" s="1202"/>
      <c r="AE32" s="1055"/>
      <c r="AF32" s="1055"/>
      <c r="AG32" s="1055"/>
      <c r="AH32" s="1055"/>
      <c r="AI32" s="1055"/>
      <c r="AJ32" s="1055">
        <v>1</v>
      </c>
      <c r="AK32" s="1055"/>
      <c r="AL32" s="1055"/>
      <c r="AM32" s="1055"/>
      <c r="AN32" s="1055"/>
      <c r="AO32" s="1055"/>
      <c r="AP32" s="1055"/>
      <c r="AQ32" s="1055"/>
      <c r="AR32" s="1055"/>
      <c r="AS32" s="1055"/>
      <c r="AT32" s="1055"/>
      <c r="AU32" s="1055"/>
      <c r="AV32" s="1056"/>
      <c r="AW32" s="1057"/>
      <c r="AX32" s="1058"/>
      <c r="AY32" s="1058"/>
      <c r="AZ32" s="1058"/>
      <c r="BA32" s="1058">
        <v>5</v>
      </c>
      <c r="BB32" s="1971">
        <v>6</v>
      </c>
      <c r="BC32" s="1058"/>
      <c r="BD32" s="1058">
        <v>2</v>
      </c>
      <c r="BE32" s="1058"/>
      <c r="BF32" s="1059"/>
      <c r="BG32" s="1059">
        <f>SUM(AW32:BF32)</f>
        <v>13</v>
      </c>
      <c r="BH32" s="1059">
        <f>SUM(E32:AV32)</f>
        <v>17</v>
      </c>
      <c r="BI32" s="1238">
        <f>SUM(BH32+BG32)</f>
        <v>30</v>
      </c>
      <c r="BJ32" s="1070">
        <f>SUM(BI32*10)</f>
        <v>300</v>
      </c>
      <c r="BK32" s="1071" t="s">
        <v>608</v>
      </c>
    </row>
    <row r="33" spans="2:63" ht="15.75" customHeight="1" x14ac:dyDescent="0.25">
      <c r="B33" s="117">
        <f t="shared" si="4"/>
        <v>25</v>
      </c>
      <c r="C33" s="23" t="s">
        <v>1021</v>
      </c>
      <c r="D33" s="105" t="s">
        <v>25</v>
      </c>
      <c r="E33" s="252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2"/>
      <c r="Y33" s="252"/>
      <c r="Z33" s="121"/>
      <c r="AA33" s="121"/>
      <c r="AB33" s="121"/>
      <c r="AC33" s="121"/>
      <c r="AD33" s="1204"/>
      <c r="AE33" s="121"/>
      <c r="AF33" s="121"/>
      <c r="AG33" s="121">
        <v>2</v>
      </c>
      <c r="AH33" s="121">
        <v>1</v>
      </c>
      <c r="AI33" s="121"/>
      <c r="AJ33" s="121"/>
      <c r="AK33" s="121"/>
      <c r="AL33" s="121"/>
      <c r="AM33" s="121"/>
      <c r="AN33" s="121"/>
      <c r="AO33" s="121"/>
      <c r="AP33" s="121">
        <v>2</v>
      </c>
      <c r="AQ33" s="121"/>
      <c r="AR33" s="121"/>
      <c r="AS33" s="121"/>
      <c r="AT33" s="121"/>
      <c r="AU33" s="121"/>
      <c r="AV33" s="122"/>
      <c r="AW33" s="728"/>
      <c r="AX33" s="617"/>
      <c r="AY33" s="617"/>
      <c r="AZ33" s="617"/>
      <c r="BA33" s="617"/>
      <c r="BB33" s="1973"/>
      <c r="BC33" s="617"/>
      <c r="BD33" s="617"/>
      <c r="BE33" s="617"/>
      <c r="BF33" s="123"/>
      <c r="BG33" s="123">
        <f t="shared" ref="BG33:BG34" si="15">SUM(AW33:BF33)</f>
        <v>0</v>
      </c>
      <c r="BH33" s="123">
        <f>SUM(E33:AV33)</f>
        <v>5</v>
      </c>
      <c r="BI33" s="303">
        <f>SUM(BG33+BH33)</f>
        <v>5</v>
      </c>
      <c r="BJ33" s="123">
        <f t="shared" ref="BJ33" si="16">SUM(BI33*10)</f>
        <v>50</v>
      </c>
      <c r="BK33" s="23" t="s">
        <v>1021</v>
      </c>
    </row>
    <row r="34" spans="2:63" ht="15.75" customHeight="1" x14ac:dyDescent="0.25">
      <c r="B34" s="117">
        <f t="shared" si="4"/>
        <v>18</v>
      </c>
      <c r="C34" s="23" t="s">
        <v>471</v>
      </c>
      <c r="D34" s="105" t="s">
        <v>25</v>
      </c>
      <c r="E34" s="252"/>
      <c r="F34" s="121">
        <v>2</v>
      </c>
      <c r="G34" s="121">
        <v>2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>
        <v>1</v>
      </c>
      <c r="T34" s="121">
        <v>1</v>
      </c>
      <c r="U34" s="121">
        <v>1</v>
      </c>
      <c r="V34" s="121">
        <v>1</v>
      </c>
      <c r="W34" s="121"/>
      <c r="X34" s="1212">
        <v>1</v>
      </c>
      <c r="Y34" s="252"/>
      <c r="Z34" s="121"/>
      <c r="AA34" s="121"/>
      <c r="AB34" s="121"/>
      <c r="AC34" s="121"/>
      <c r="AD34" s="1204"/>
      <c r="AE34" s="121"/>
      <c r="AF34" s="121"/>
      <c r="AG34" s="121">
        <v>1</v>
      </c>
      <c r="AH34" s="121">
        <v>1</v>
      </c>
      <c r="AI34" s="121"/>
      <c r="AJ34" s="121">
        <v>1</v>
      </c>
      <c r="AK34" s="121"/>
      <c r="AL34" s="121">
        <v>1</v>
      </c>
      <c r="AM34" s="121"/>
      <c r="AN34" s="121"/>
      <c r="AO34" s="121"/>
      <c r="AP34" s="121">
        <v>1</v>
      </c>
      <c r="AQ34" s="121">
        <v>2</v>
      </c>
      <c r="AR34" s="121"/>
      <c r="AS34" s="121"/>
      <c r="AT34" s="121">
        <v>1</v>
      </c>
      <c r="AU34" s="121"/>
      <c r="AV34" s="122"/>
      <c r="AW34" s="728"/>
      <c r="AX34" s="617"/>
      <c r="AY34" s="617"/>
      <c r="AZ34" s="617"/>
      <c r="BA34" s="617"/>
      <c r="BB34" s="1973"/>
      <c r="BC34" s="617">
        <v>1</v>
      </c>
      <c r="BD34" s="617"/>
      <c r="BE34" s="617"/>
      <c r="BF34" s="123"/>
      <c r="BG34" s="123">
        <f t="shared" si="15"/>
        <v>1</v>
      </c>
      <c r="BH34" s="123">
        <f>SUM(E34:AV34)</f>
        <v>17</v>
      </c>
      <c r="BI34" s="303">
        <f>SUM(BG34+BH34)</f>
        <v>18</v>
      </c>
      <c r="BJ34" s="123">
        <f t="shared" ref="BJ34" si="17">SUM(BI34*10)</f>
        <v>180</v>
      </c>
      <c r="BK34" s="706" t="s">
        <v>471</v>
      </c>
    </row>
    <row r="35" spans="2:63" ht="15.75" customHeight="1" x14ac:dyDescent="0.25">
      <c r="B35" s="117">
        <f t="shared" si="4"/>
        <v>19</v>
      </c>
      <c r="C35" s="97" t="s">
        <v>457</v>
      </c>
      <c r="D35" s="101" t="s">
        <v>23</v>
      </c>
      <c r="E35" s="251"/>
      <c r="F35" s="118">
        <v>1</v>
      </c>
      <c r="G35" s="118"/>
      <c r="H35" s="118"/>
      <c r="I35" s="118"/>
      <c r="J35" s="118"/>
      <c r="K35" s="118"/>
      <c r="L35" s="118">
        <v>1</v>
      </c>
      <c r="M35" s="118"/>
      <c r="N35" s="118">
        <v>1</v>
      </c>
      <c r="O35" s="118"/>
      <c r="P35" s="118">
        <v>1</v>
      </c>
      <c r="Q35" s="118"/>
      <c r="R35" s="118">
        <v>1</v>
      </c>
      <c r="S35" s="118"/>
      <c r="T35" s="118">
        <v>1</v>
      </c>
      <c r="U35" s="118"/>
      <c r="V35" s="118"/>
      <c r="W35" s="118"/>
      <c r="X35" s="1209">
        <v>1</v>
      </c>
      <c r="Y35" s="251"/>
      <c r="Z35" s="118">
        <v>1</v>
      </c>
      <c r="AA35" s="118">
        <v>1</v>
      </c>
      <c r="AB35" s="118"/>
      <c r="AC35" s="118"/>
      <c r="AD35" s="1201"/>
      <c r="AE35" s="118">
        <v>1</v>
      </c>
      <c r="AF35" s="118">
        <v>1</v>
      </c>
      <c r="AG35" s="118"/>
      <c r="AH35" s="118">
        <v>1</v>
      </c>
      <c r="AI35" s="118"/>
      <c r="AJ35" s="118"/>
      <c r="AK35" s="118">
        <v>1</v>
      </c>
      <c r="AL35" s="118">
        <v>1</v>
      </c>
      <c r="AM35" s="118"/>
      <c r="AN35" s="118"/>
      <c r="AO35" s="118"/>
      <c r="AP35" s="118"/>
      <c r="AQ35" s="118"/>
      <c r="AR35" s="118">
        <v>1</v>
      </c>
      <c r="AS35" s="118"/>
      <c r="AT35" s="118"/>
      <c r="AU35" s="118"/>
      <c r="AV35" s="119"/>
      <c r="AW35" s="726"/>
      <c r="AX35" s="615"/>
      <c r="AY35" s="615"/>
      <c r="AZ35" s="615"/>
      <c r="BA35" s="615"/>
      <c r="BB35" s="1970"/>
      <c r="BC35" s="615"/>
      <c r="BD35" s="615"/>
      <c r="BE35" s="615"/>
      <c r="BF35" s="120"/>
      <c r="BG35" s="120">
        <f>SUM(AW35:BF35)</f>
        <v>0</v>
      </c>
      <c r="BH35" s="120">
        <f>SUM(E35:AV35)</f>
        <v>15</v>
      </c>
      <c r="BI35" s="301">
        <f>SUM(BG35+BH35)</f>
        <v>15</v>
      </c>
      <c r="BJ35" s="120">
        <f t="shared" si="13"/>
        <v>150</v>
      </c>
      <c r="BK35" s="1339" t="s">
        <v>457</v>
      </c>
    </row>
    <row r="36" spans="2:63" ht="18" customHeight="1" thickBot="1" x14ac:dyDescent="0.3">
      <c r="B36" s="130">
        <f t="shared" si="4"/>
        <v>27</v>
      </c>
      <c r="C36" s="1331" t="s">
        <v>987</v>
      </c>
      <c r="D36" s="1332" t="s">
        <v>16</v>
      </c>
      <c r="E36" s="1333"/>
      <c r="F36" s="1334"/>
      <c r="G36" s="1334"/>
      <c r="H36" s="1334"/>
      <c r="I36" s="1334"/>
      <c r="J36" s="1334"/>
      <c r="K36" s="1334"/>
      <c r="L36" s="1334"/>
      <c r="M36" s="1334"/>
      <c r="N36" s="1334"/>
      <c r="O36" s="1334"/>
      <c r="P36" s="1334"/>
      <c r="Q36" s="1334"/>
      <c r="R36" s="1334"/>
      <c r="S36" s="1334"/>
      <c r="T36" s="1334"/>
      <c r="U36" s="1334"/>
      <c r="V36" s="1334"/>
      <c r="W36" s="1334"/>
      <c r="X36" s="1335"/>
      <c r="Y36" s="1340"/>
      <c r="Z36" s="1341"/>
      <c r="AA36" s="1341"/>
      <c r="AB36" s="1341"/>
      <c r="AC36" s="1341">
        <v>1</v>
      </c>
      <c r="AD36" s="1336"/>
      <c r="AE36" s="1334"/>
      <c r="AF36" s="1334"/>
      <c r="AG36" s="1334"/>
      <c r="AH36" s="1334"/>
      <c r="AI36" s="1334">
        <v>1</v>
      </c>
      <c r="AJ36" s="1334"/>
      <c r="AK36" s="1334"/>
      <c r="AL36" s="1334"/>
      <c r="AM36" s="1334"/>
      <c r="AN36" s="1334"/>
      <c r="AO36" s="1334"/>
      <c r="AP36" s="1334"/>
      <c r="AQ36" s="1334"/>
      <c r="AR36" s="1334"/>
      <c r="AS36" s="1334"/>
      <c r="AT36" s="1334"/>
      <c r="AU36" s="1334"/>
      <c r="AV36" s="1766"/>
      <c r="AW36" s="1340"/>
      <c r="AX36" s="1341"/>
      <c r="AY36" s="1341"/>
      <c r="AZ36" s="1341"/>
      <c r="BA36" s="1341"/>
      <c r="BB36" s="1975"/>
      <c r="BC36" s="1981"/>
      <c r="BD36" s="1981"/>
      <c r="BE36" s="1981"/>
      <c r="BF36" s="1767"/>
      <c r="BG36" s="308">
        <f>SUM(AW36:BF36)</f>
        <v>0</v>
      </c>
      <c r="BH36" s="308">
        <f>SUM(E36:AV36)</f>
        <v>2</v>
      </c>
      <c r="BI36" s="1337">
        <f>SUM(E36:AV36)</f>
        <v>2</v>
      </c>
      <c r="BJ36" s="1338">
        <f t="shared" si="13"/>
        <v>20</v>
      </c>
      <c r="BK36" s="1343" t="s">
        <v>987</v>
      </c>
    </row>
    <row r="37" spans="2:63" ht="19.5" customHeight="1" thickBot="1" x14ac:dyDescent="0.25">
      <c r="E37" s="131">
        <f t="shared" ref="E37:AJ37" si="18">SUM(E5:E36)</f>
        <v>16</v>
      </c>
      <c r="F37" s="132">
        <f t="shared" si="18"/>
        <v>23</v>
      </c>
      <c r="G37" s="132">
        <f t="shared" si="18"/>
        <v>36</v>
      </c>
      <c r="H37" s="132">
        <f t="shared" si="18"/>
        <v>27</v>
      </c>
      <c r="I37" s="132">
        <f t="shared" si="18"/>
        <v>12</v>
      </c>
      <c r="J37" s="132">
        <f t="shared" si="18"/>
        <v>11</v>
      </c>
      <c r="K37" s="132">
        <f t="shared" si="18"/>
        <v>21</v>
      </c>
      <c r="L37" s="132">
        <f t="shared" si="18"/>
        <v>21</v>
      </c>
      <c r="M37" s="132">
        <f t="shared" si="18"/>
        <v>16</v>
      </c>
      <c r="N37" s="132">
        <f t="shared" si="18"/>
        <v>17</v>
      </c>
      <c r="O37" s="132">
        <f t="shared" si="18"/>
        <v>17</v>
      </c>
      <c r="P37" s="132">
        <f t="shared" si="18"/>
        <v>20</v>
      </c>
      <c r="Q37" s="132">
        <f t="shared" si="18"/>
        <v>14</v>
      </c>
      <c r="R37" s="132">
        <f t="shared" si="18"/>
        <v>12</v>
      </c>
      <c r="S37" s="132">
        <f t="shared" si="18"/>
        <v>28</v>
      </c>
      <c r="T37" s="132">
        <f t="shared" si="18"/>
        <v>26</v>
      </c>
      <c r="U37" s="132">
        <f t="shared" si="18"/>
        <v>28</v>
      </c>
      <c r="V37" s="132">
        <f t="shared" si="18"/>
        <v>31</v>
      </c>
      <c r="W37" s="132">
        <f t="shared" si="18"/>
        <v>17</v>
      </c>
      <c r="X37" s="1215">
        <f t="shared" si="18"/>
        <v>20</v>
      </c>
      <c r="Y37" s="1207">
        <f t="shared" si="18"/>
        <v>14</v>
      </c>
      <c r="Z37" s="132">
        <f t="shared" si="18"/>
        <v>18</v>
      </c>
      <c r="AA37" s="132">
        <f t="shared" si="18"/>
        <v>36</v>
      </c>
      <c r="AB37" s="132">
        <f t="shared" si="18"/>
        <v>32</v>
      </c>
      <c r="AC37" s="132">
        <f t="shared" si="18"/>
        <v>16</v>
      </c>
      <c r="AD37" s="132">
        <f t="shared" si="18"/>
        <v>14</v>
      </c>
      <c r="AE37" s="132">
        <f t="shared" si="18"/>
        <v>21</v>
      </c>
      <c r="AF37" s="132">
        <f t="shared" si="18"/>
        <v>26</v>
      </c>
      <c r="AG37" s="132">
        <f t="shared" si="18"/>
        <v>41</v>
      </c>
      <c r="AH37" s="133">
        <f t="shared" si="18"/>
        <v>28</v>
      </c>
      <c r="AI37" s="133">
        <f t="shared" si="18"/>
        <v>17</v>
      </c>
      <c r="AJ37" s="133">
        <f t="shared" si="18"/>
        <v>29</v>
      </c>
      <c r="AK37" s="133">
        <f t="shared" ref="AK37:BA37" si="19">SUM(AK5:AK36)</f>
        <v>48</v>
      </c>
      <c r="AL37" s="133">
        <f t="shared" si="19"/>
        <v>31</v>
      </c>
      <c r="AM37" s="133">
        <f t="shared" si="19"/>
        <v>31</v>
      </c>
      <c r="AN37" s="133">
        <f t="shared" si="19"/>
        <v>18</v>
      </c>
      <c r="AO37" s="133">
        <f t="shared" si="19"/>
        <v>44</v>
      </c>
      <c r="AP37" s="133">
        <f t="shared" si="19"/>
        <v>41</v>
      </c>
      <c r="AQ37" s="133">
        <f t="shared" si="19"/>
        <v>16</v>
      </c>
      <c r="AR37" s="133">
        <f t="shared" si="19"/>
        <v>31</v>
      </c>
      <c r="AS37" s="133">
        <f t="shared" si="19"/>
        <v>17</v>
      </c>
      <c r="AT37" s="133">
        <f t="shared" si="19"/>
        <v>20</v>
      </c>
      <c r="AU37" s="133">
        <f t="shared" si="19"/>
        <v>0</v>
      </c>
      <c r="AV37" s="133">
        <f t="shared" si="19"/>
        <v>0</v>
      </c>
      <c r="AW37" s="1979">
        <f t="shared" si="19"/>
        <v>26</v>
      </c>
      <c r="AX37" s="1979">
        <f t="shared" si="19"/>
        <v>29</v>
      </c>
      <c r="AY37" s="1979">
        <f t="shared" si="19"/>
        <v>24</v>
      </c>
      <c r="AZ37" s="1979">
        <f t="shared" si="19"/>
        <v>26</v>
      </c>
      <c r="BA37" s="1979">
        <f t="shared" si="19"/>
        <v>36</v>
      </c>
      <c r="BB37" s="1979">
        <f t="shared" ref="BB37" si="20">SUM(BB5:BB36)</f>
        <v>31</v>
      </c>
      <c r="BC37" s="1979">
        <f t="shared" ref="BC37" si="21">SUM(BC5:BC36)</f>
        <v>25</v>
      </c>
      <c r="BD37" s="1979">
        <f t="shared" ref="BD37" si="22">SUM(BD5:BD36)</f>
        <v>26</v>
      </c>
      <c r="BE37" s="1979">
        <f t="shared" ref="BE37" si="23">SUM(BE5:BE36)</f>
        <v>0</v>
      </c>
      <c r="BF37" s="1979">
        <f t="shared" ref="BF37" si="24">SUM(BF5:BF36)</f>
        <v>0</v>
      </c>
      <c r="BG37" s="1948">
        <f>SUM(BG5:BG36)</f>
        <v>223</v>
      </c>
      <c r="BH37" s="1009">
        <f>SUM(BH5:BH36)</f>
        <v>1002</v>
      </c>
      <c r="BI37" s="1041">
        <f>SUM(BI5:BI36)</f>
        <v>1225</v>
      </c>
      <c r="BJ37" s="134">
        <f>SUM(BI37*10)</f>
        <v>12250</v>
      </c>
      <c r="BK37" s="135"/>
    </row>
    <row r="38" spans="2:63" ht="15" customHeight="1" thickBot="1" x14ac:dyDescent="0.3">
      <c r="BI38" s="112"/>
    </row>
    <row r="39" spans="2:63" ht="15.75" customHeight="1" thickBot="1" x14ac:dyDescent="0.3">
      <c r="C39" s="361" t="s">
        <v>28</v>
      </c>
      <c r="D39" s="362"/>
      <c r="BG39" s="1951" t="s">
        <v>175</v>
      </c>
      <c r="BH39" s="1958" t="s">
        <v>175</v>
      </c>
      <c r="BI39" s="1951" t="s">
        <v>175</v>
      </c>
    </row>
    <row r="40" spans="2:63" ht="15.75" thickBot="1" x14ac:dyDescent="0.3">
      <c r="B40" s="136" t="s">
        <v>378</v>
      </c>
      <c r="C40" s="113"/>
      <c r="D40" s="137" t="s">
        <v>29</v>
      </c>
      <c r="BB40" s="1982"/>
      <c r="BC40" s="1982"/>
      <c r="BD40" s="1982"/>
      <c r="BE40" s="1982"/>
      <c r="BF40" s="1982"/>
      <c r="BG40" s="1964" t="s">
        <v>713</v>
      </c>
      <c r="BH40" s="1965" t="s">
        <v>1057</v>
      </c>
      <c r="BI40" s="1964" t="s">
        <v>375</v>
      </c>
      <c r="BK40" s="138" t="s">
        <v>30</v>
      </c>
    </row>
    <row r="41" spans="2:63" x14ac:dyDescent="0.25">
      <c r="B41" s="1075" t="s">
        <v>31</v>
      </c>
      <c r="C41" s="1072" t="s">
        <v>22</v>
      </c>
      <c r="D41" s="1073">
        <v>7</v>
      </c>
      <c r="E41" s="1045">
        <f t="shared" ref="E41:AJ41" si="25">SUM(E5+E7+E15+E19+E21+E28+E32)</f>
        <v>7</v>
      </c>
      <c r="F41" s="1045">
        <f t="shared" si="25"/>
        <v>8</v>
      </c>
      <c r="G41" s="1045">
        <f t="shared" si="25"/>
        <v>6</v>
      </c>
      <c r="H41" s="1045">
        <f t="shared" si="25"/>
        <v>0</v>
      </c>
      <c r="I41" s="1045">
        <f t="shared" si="25"/>
        <v>1</v>
      </c>
      <c r="J41" s="1045">
        <f t="shared" si="25"/>
        <v>2</v>
      </c>
      <c r="K41" s="1045">
        <f t="shared" si="25"/>
        <v>7</v>
      </c>
      <c r="L41" s="1045">
        <f t="shared" si="25"/>
        <v>7</v>
      </c>
      <c r="M41" s="1045">
        <f t="shared" si="25"/>
        <v>1</v>
      </c>
      <c r="N41" s="1045">
        <f t="shared" si="25"/>
        <v>7</v>
      </c>
      <c r="O41" s="1045">
        <f t="shared" si="25"/>
        <v>2</v>
      </c>
      <c r="P41" s="1045">
        <f t="shared" si="25"/>
        <v>4</v>
      </c>
      <c r="Q41" s="1045">
        <f t="shared" si="25"/>
        <v>1</v>
      </c>
      <c r="R41" s="1045">
        <f t="shared" si="25"/>
        <v>5</v>
      </c>
      <c r="S41" s="1045">
        <f t="shared" si="25"/>
        <v>11</v>
      </c>
      <c r="T41" s="1045">
        <f t="shared" si="25"/>
        <v>7</v>
      </c>
      <c r="U41" s="1045">
        <f t="shared" si="25"/>
        <v>7</v>
      </c>
      <c r="V41" s="1045">
        <f t="shared" si="25"/>
        <v>5</v>
      </c>
      <c r="W41" s="1045">
        <f t="shared" si="25"/>
        <v>4</v>
      </c>
      <c r="X41" s="1045">
        <f t="shared" si="25"/>
        <v>4</v>
      </c>
      <c r="Y41" s="1045">
        <f t="shared" si="25"/>
        <v>2</v>
      </c>
      <c r="Z41" s="1045">
        <f t="shared" si="25"/>
        <v>10</v>
      </c>
      <c r="AA41" s="1045">
        <f t="shared" si="25"/>
        <v>19</v>
      </c>
      <c r="AB41" s="1045">
        <f t="shared" si="25"/>
        <v>12</v>
      </c>
      <c r="AC41" s="1045">
        <f t="shared" si="25"/>
        <v>0</v>
      </c>
      <c r="AD41" s="1045">
        <f t="shared" si="25"/>
        <v>2</v>
      </c>
      <c r="AE41" s="1045">
        <f t="shared" si="25"/>
        <v>13</v>
      </c>
      <c r="AF41" s="1045">
        <f t="shared" si="25"/>
        <v>4</v>
      </c>
      <c r="AG41" s="1045">
        <f t="shared" si="25"/>
        <v>18</v>
      </c>
      <c r="AH41" s="1045">
        <f t="shared" si="25"/>
        <v>9</v>
      </c>
      <c r="AI41" s="1045">
        <f t="shared" si="25"/>
        <v>1</v>
      </c>
      <c r="AJ41" s="1045">
        <f t="shared" si="25"/>
        <v>11</v>
      </c>
      <c r="AK41" s="1045">
        <f t="shared" ref="AK41:AR41" si="26">SUM(AK5+AK7+AK15+AK19+AK21+AK28+AK32)</f>
        <v>16</v>
      </c>
      <c r="AL41" s="1045">
        <f t="shared" si="26"/>
        <v>8</v>
      </c>
      <c r="AM41" s="1045">
        <f t="shared" si="26"/>
        <v>12</v>
      </c>
      <c r="AN41" s="1045">
        <f t="shared" si="26"/>
        <v>6</v>
      </c>
      <c r="AO41" s="1045">
        <f t="shared" si="26"/>
        <v>20</v>
      </c>
      <c r="AP41" s="1045">
        <f t="shared" si="26"/>
        <v>10</v>
      </c>
      <c r="AQ41" s="1045">
        <f t="shared" si="26"/>
        <v>1</v>
      </c>
      <c r="AR41" s="1045">
        <f t="shared" si="26"/>
        <v>10</v>
      </c>
      <c r="AS41" s="1045">
        <f>SUM(AS5+AS7+AS15+AS19+AS21+AS28+AS32)</f>
        <v>1</v>
      </c>
      <c r="AT41" s="1045">
        <f t="shared" ref="AT41:BF41" si="27">SUM(AT5+AT7+AT15+AT19+AT21+AT28+AT32)</f>
        <v>11</v>
      </c>
      <c r="AU41" s="1045">
        <f t="shared" si="27"/>
        <v>0</v>
      </c>
      <c r="AV41" s="1045">
        <f t="shared" si="27"/>
        <v>0</v>
      </c>
      <c r="AW41" s="1045">
        <f t="shared" si="27"/>
        <v>15</v>
      </c>
      <c r="AX41" s="1045">
        <f t="shared" si="27"/>
        <v>15</v>
      </c>
      <c r="AY41" s="1045">
        <f t="shared" si="27"/>
        <v>17</v>
      </c>
      <c r="AZ41" s="1045">
        <f t="shared" si="27"/>
        <v>19</v>
      </c>
      <c r="BA41" s="1045">
        <f t="shared" si="27"/>
        <v>16</v>
      </c>
      <c r="BB41" s="1045">
        <f t="shared" si="27"/>
        <v>18</v>
      </c>
      <c r="BC41" s="1045">
        <f t="shared" si="27"/>
        <v>12</v>
      </c>
      <c r="BD41" s="1045">
        <f t="shared" si="27"/>
        <v>15</v>
      </c>
      <c r="BE41" s="1045">
        <f t="shared" si="27"/>
        <v>0</v>
      </c>
      <c r="BF41" s="1046">
        <f t="shared" si="27"/>
        <v>0</v>
      </c>
      <c r="BG41" s="1952">
        <f t="shared" ref="BG41" si="28">SUM(BG5+BG7+BG15+BG19+BG21+BG28+BG32)</f>
        <v>127</v>
      </c>
      <c r="BH41" s="1959">
        <f>SUM(BH5+BH7+BH15+BH19+BH21+BH28+BH32)</f>
        <v>292</v>
      </c>
      <c r="BI41" s="1952">
        <f>SUM(BI5+BI7+BI15+BI19+BI21+BI28+BI32)</f>
        <v>419</v>
      </c>
      <c r="BJ41" s="1200">
        <f>SUM(BJ5+BJ7+BJ15+BJ19+BJ21+BJ28+BJ32)</f>
        <v>4190</v>
      </c>
      <c r="BK41" s="1074">
        <f>SUM(BJ41/BJ46*100)</f>
        <v>34.204081632653057</v>
      </c>
    </row>
    <row r="42" spans="2:63" x14ac:dyDescent="0.25">
      <c r="B42" s="139" t="s">
        <v>32</v>
      </c>
      <c r="C42" s="16" t="s">
        <v>23</v>
      </c>
      <c r="D42" s="7">
        <v>11</v>
      </c>
      <c r="E42" s="118">
        <f t="shared" ref="E42:AJ42" si="29">SUM(E6+E9+E10+E14+E22+E23+E24+E25+E26+E31+E35)</f>
        <v>3</v>
      </c>
      <c r="F42" s="118">
        <f t="shared" si="29"/>
        <v>6</v>
      </c>
      <c r="G42" s="118">
        <f t="shared" si="29"/>
        <v>5</v>
      </c>
      <c r="H42" s="118">
        <f t="shared" si="29"/>
        <v>6</v>
      </c>
      <c r="I42" s="118">
        <f t="shared" si="29"/>
        <v>2</v>
      </c>
      <c r="J42" s="118">
        <f t="shared" si="29"/>
        <v>4</v>
      </c>
      <c r="K42" s="118">
        <f t="shared" si="29"/>
        <v>2</v>
      </c>
      <c r="L42" s="118">
        <f t="shared" si="29"/>
        <v>4</v>
      </c>
      <c r="M42" s="118">
        <f t="shared" si="29"/>
        <v>2</v>
      </c>
      <c r="N42" s="118">
        <f t="shared" si="29"/>
        <v>4</v>
      </c>
      <c r="O42" s="118">
        <f t="shared" si="29"/>
        <v>3</v>
      </c>
      <c r="P42" s="118">
        <f t="shared" si="29"/>
        <v>6</v>
      </c>
      <c r="Q42" s="118">
        <f t="shared" si="29"/>
        <v>2</v>
      </c>
      <c r="R42" s="118">
        <f t="shared" si="29"/>
        <v>5</v>
      </c>
      <c r="S42" s="118">
        <f t="shared" si="29"/>
        <v>6</v>
      </c>
      <c r="T42" s="118">
        <f t="shared" si="29"/>
        <v>7</v>
      </c>
      <c r="U42" s="118">
        <f t="shared" si="29"/>
        <v>4</v>
      </c>
      <c r="V42" s="118">
        <f t="shared" si="29"/>
        <v>7</v>
      </c>
      <c r="W42" s="118">
        <f t="shared" si="29"/>
        <v>5</v>
      </c>
      <c r="X42" s="118">
        <f t="shared" si="29"/>
        <v>5</v>
      </c>
      <c r="Y42" s="118">
        <f t="shared" si="29"/>
        <v>3</v>
      </c>
      <c r="Z42" s="118">
        <f t="shared" si="29"/>
        <v>3</v>
      </c>
      <c r="AA42" s="118">
        <f t="shared" si="29"/>
        <v>6</v>
      </c>
      <c r="AB42" s="118">
        <f t="shared" si="29"/>
        <v>7</v>
      </c>
      <c r="AC42" s="118">
        <f t="shared" si="29"/>
        <v>5</v>
      </c>
      <c r="AD42" s="118">
        <f t="shared" si="29"/>
        <v>3</v>
      </c>
      <c r="AE42" s="118">
        <f t="shared" si="29"/>
        <v>3</v>
      </c>
      <c r="AF42" s="118">
        <f t="shared" si="29"/>
        <v>10</v>
      </c>
      <c r="AG42" s="118">
        <f t="shared" si="29"/>
        <v>8</v>
      </c>
      <c r="AH42" s="118">
        <f t="shared" si="29"/>
        <v>5</v>
      </c>
      <c r="AI42" s="118">
        <f t="shared" si="29"/>
        <v>8</v>
      </c>
      <c r="AJ42" s="118">
        <f t="shared" si="29"/>
        <v>7</v>
      </c>
      <c r="AK42" s="118">
        <f t="shared" ref="AK42:AR42" si="30">SUM(AK6+AK9+AK10+AK14+AK22+AK23+AK24+AK25+AK26+AK31+AK35)</f>
        <v>11</v>
      </c>
      <c r="AL42" s="118">
        <f t="shared" si="30"/>
        <v>7</v>
      </c>
      <c r="AM42" s="118">
        <f t="shared" si="30"/>
        <v>6</v>
      </c>
      <c r="AN42" s="118">
        <f t="shared" si="30"/>
        <v>3</v>
      </c>
      <c r="AO42" s="118">
        <f t="shared" si="30"/>
        <v>11</v>
      </c>
      <c r="AP42" s="118">
        <f t="shared" si="30"/>
        <v>7</v>
      </c>
      <c r="AQ42" s="118">
        <f t="shared" si="30"/>
        <v>2</v>
      </c>
      <c r="AR42" s="118">
        <f t="shared" si="30"/>
        <v>7</v>
      </c>
      <c r="AS42" s="118">
        <f>SUM(AS6+AS9+AS10+AS14+AS22+AS23+AS24+AS25+AS26+AS35)</f>
        <v>4</v>
      </c>
      <c r="AT42" s="118">
        <f t="shared" ref="AT42:BE42" si="31">SUM(AT6+AT9+AT10+AT14+AT22+AT23+AT24+AT25+AT26+AT35)</f>
        <v>4</v>
      </c>
      <c r="AU42" s="118">
        <f t="shared" si="31"/>
        <v>0</v>
      </c>
      <c r="AV42" s="118">
        <f t="shared" si="31"/>
        <v>0</v>
      </c>
      <c r="AW42" s="118">
        <f t="shared" si="31"/>
        <v>7</v>
      </c>
      <c r="AX42" s="118">
        <f t="shared" si="31"/>
        <v>7</v>
      </c>
      <c r="AY42" s="118">
        <f t="shared" si="31"/>
        <v>4</v>
      </c>
      <c r="AZ42" s="118">
        <f t="shared" si="31"/>
        <v>4</v>
      </c>
      <c r="BA42" s="118">
        <f t="shared" si="31"/>
        <v>13</v>
      </c>
      <c r="BB42" s="118">
        <f t="shared" si="31"/>
        <v>9</v>
      </c>
      <c r="BC42" s="118">
        <f t="shared" si="31"/>
        <v>6</v>
      </c>
      <c r="BD42" s="118">
        <f t="shared" si="31"/>
        <v>5</v>
      </c>
      <c r="BE42" s="118">
        <f t="shared" si="31"/>
        <v>0</v>
      </c>
      <c r="BF42" s="119">
        <f>SUM(BF6+BF9+BF10+BF14+BF22+BF23+BF24+BF25+BF26+BF35)</f>
        <v>0</v>
      </c>
      <c r="BG42" s="1953">
        <f t="shared" ref="BG42" si="32">SUM(BG6+BG9+BG10+BG14+BG22+BG23+BG24+BG25+BG26+BG35)</f>
        <v>55</v>
      </c>
      <c r="BH42" s="1960">
        <f>SUM(BH6+BH9+BH10+BH14+BH22+BH23+BH24+BH25+BH26+BH35)</f>
        <v>216</v>
      </c>
      <c r="BI42" s="1953">
        <f>SUM(BI6+BI9+BI10+BI14+BI22+BI23+BI24+BI25+BI26+BI35)</f>
        <v>271</v>
      </c>
      <c r="BJ42" s="1201">
        <f>SUM(BJ6+BJ9+BJ10+BJ14+BJ22+BJ23+BJ24+BJ25+BJ26+BJ35)</f>
        <v>2710</v>
      </c>
      <c r="BK42" s="140">
        <f>SUM(BJ42/BJ46*100)</f>
        <v>22.122448979591837</v>
      </c>
    </row>
    <row r="43" spans="2:63" x14ac:dyDescent="0.25">
      <c r="B43" s="311" t="s">
        <v>35</v>
      </c>
      <c r="C43" s="312" t="s">
        <v>16</v>
      </c>
      <c r="D43" s="313">
        <v>3</v>
      </c>
      <c r="E43" s="306">
        <f t="shared" ref="E43:AJ43" si="33">SUM(E8+E29+E36)</f>
        <v>0</v>
      </c>
      <c r="F43" s="306">
        <f t="shared" si="33"/>
        <v>2</v>
      </c>
      <c r="G43" s="306">
        <f t="shared" si="33"/>
        <v>5</v>
      </c>
      <c r="H43" s="306">
        <f t="shared" si="33"/>
        <v>10</v>
      </c>
      <c r="I43" s="306">
        <f t="shared" si="33"/>
        <v>0</v>
      </c>
      <c r="J43" s="306">
        <f t="shared" si="33"/>
        <v>0</v>
      </c>
      <c r="K43" s="306">
        <f t="shared" si="33"/>
        <v>2</v>
      </c>
      <c r="L43" s="306">
        <f t="shared" si="33"/>
        <v>5</v>
      </c>
      <c r="M43" s="306">
        <f t="shared" si="33"/>
        <v>2</v>
      </c>
      <c r="N43" s="306">
        <f t="shared" si="33"/>
        <v>0</v>
      </c>
      <c r="O43" s="306">
        <f t="shared" si="33"/>
        <v>4</v>
      </c>
      <c r="P43" s="306">
        <f t="shared" si="33"/>
        <v>4</v>
      </c>
      <c r="Q43" s="306">
        <f t="shared" si="33"/>
        <v>1</v>
      </c>
      <c r="R43" s="306">
        <f t="shared" si="33"/>
        <v>1</v>
      </c>
      <c r="S43" s="306">
        <f t="shared" si="33"/>
        <v>2</v>
      </c>
      <c r="T43" s="306">
        <f t="shared" si="33"/>
        <v>3</v>
      </c>
      <c r="U43" s="306">
        <f t="shared" si="33"/>
        <v>3</v>
      </c>
      <c r="V43" s="306">
        <f t="shared" si="33"/>
        <v>2</v>
      </c>
      <c r="W43" s="306">
        <f t="shared" si="33"/>
        <v>5</v>
      </c>
      <c r="X43" s="306">
        <f t="shared" si="33"/>
        <v>5</v>
      </c>
      <c r="Y43" s="306">
        <f t="shared" si="33"/>
        <v>1</v>
      </c>
      <c r="Z43" s="306">
        <f t="shared" si="33"/>
        <v>1</v>
      </c>
      <c r="AA43" s="306">
        <f t="shared" si="33"/>
        <v>2</v>
      </c>
      <c r="AB43" s="306">
        <f t="shared" si="33"/>
        <v>5</v>
      </c>
      <c r="AC43" s="306">
        <f t="shared" si="33"/>
        <v>7</v>
      </c>
      <c r="AD43" s="306">
        <f t="shared" si="33"/>
        <v>1</v>
      </c>
      <c r="AE43" s="306">
        <f t="shared" si="33"/>
        <v>1</v>
      </c>
      <c r="AF43" s="306">
        <f t="shared" si="33"/>
        <v>4</v>
      </c>
      <c r="AG43" s="306">
        <f t="shared" si="33"/>
        <v>1</v>
      </c>
      <c r="AH43" s="306">
        <f t="shared" si="33"/>
        <v>2</v>
      </c>
      <c r="AI43" s="306">
        <f t="shared" si="33"/>
        <v>5</v>
      </c>
      <c r="AJ43" s="306">
        <f t="shared" si="33"/>
        <v>3</v>
      </c>
      <c r="AK43" s="306">
        <f t="shared" ref="AK43:BF43" si="34">SUM(AK8+AK29+AK36)</f>
        <v>4</v>
      </c>
      <c r="AL43" s="306">
        <f t="shared" si="34"/>
        <v>2</v>
      </c>
      <c r="AM43" s="306">
        <f t="shared" si="34"/>
        <v>2</v>
      </c>
      <c r="AN43" s="306">
        <f t="shared" si="34"/>
        <v>0</v>
      </c>
      <c r="AO43" s="306">
        <f t="shared" si="34"/>
        <v>5</v>
      </c>
      <c r="AP43" s="306">
        <f t="shared" si="34"/>
        <v>2</v>
      </c>
      <c r="AQ43" s="306">
        <f t="shared" si="34"/>
        <v>2</v>
      </c>
      <c r="AR43" s="306">
        <f t="shared" si="34"/>
        <v>4</v>
      </c>
      <c r="AS43" s="306">
        <f t="shared" si="34"/>
        <v>1</v>
      </c>
      <c r="AT43" s="306">
        <f t="shared" si="34"/>
        <v>1</v>
      </c>
      <c r="AU43" s="306">
        <f t="shared" si="34"/>
        <v>0</v>
      </c>
      <c r="AV43" s="306">
        <f t="shared" si="34"/>
        <v>0</v>
      </c>
      <c r="AW43" s="306">
        <f t="shared" si="34"/>
        <v>1</v>
      </c>
      <c r="AX43" s="306">
        <f t="shared" si="34"/>
        <v>2</v>
      </c>
      <c r="AY43" s="306">
        <f t="shared" si="34"/>
        <v>3</v>
      </c>
      <c r="AZ43" s="306">
        <f t="shared" si="34"/>
        <v>3</v>
      </c>
      <c r="BA43" s="306">
        <f t="shared" si="34"/>
        <v>4</v>
      </c>
      <c r="BB43" s="306">
        <f t="shared" si="34"/>
        <v>3</v>
      </c>
      <c r="BC43" s="306">
        <f t="shared" si="34"/>
        <v>5</v>
      </c>
      <c r="BD43" s="306">
        <f t="shared" si="34"/>
        <v>5</v>
      </c>
      <c r="BE43" s="306">
        <f t="shared" si="34"/>
        <v>0</v>
      </c>
      <c r="BF43" s="307">
        <f t="shared" si="34"/>
        <v>0</v>
      </c>
      <c r="BG43" s="1954">
        <f t="shared" ref="BG43" si="35">SUM(BG8+BG29+BG36)</f>
        <v>26</v>
      </c>
      <c r="BH43" s="1961">
        <f>SUM(BH8+BH29+BH36)</f>
        <v>112</v>
      </c>
      <c r="BI43" s="1954">
        <f>SUM(BI8+BI29+BI36)</f>
        <v>138</v>
      </c>
      <c r="BJ43" s="1203">
        <f>SUM(BJ8+BJ29+BJ36)</f>
        <v>1380</v>
      </c>
      <c r="BK43" s="314">
        <f>SUM(BJ43/BJ46*100)</f>
        <v>11.26530612244898</v>
      </c>
    </row>
    <row r="44" spans="2:63" x14ac:dyDescent="0.25">
      <c r="B44" s="141" t="s">
        <v>33</v>
      </c>
      <c r="C44" s="142" t="s">
        <v>25</v>
      </c>
      <c r="D44" s="8">
        <v>6</v>
      </c>
      <c r="E44" s="121">
        <f t="shared" ref="E44:AJ44" si="36">SUM(E11+E12+E20+E27+E30+E31+E33+E34)</f>
        <v>4</v>
      </c>
      <c r="F44" s="121">
        <f t="shared" si="36"/>
        <v>5</v>
      </c>
      <c r="G44" s="121">
        <f t="shared" si="36"/>
        <v>12</v>
      </c>
      <c r="H44" s="121">
        <f t="shared" si="36"/>
        <v>6</v>
      </c>
      <c r="I44" s="121">
        <f t="shared" si="36"/>
        <v>5</v>
      </c>
      <c r="J44" s="121">
        <f t="shared" si="36"/>
        <v>3</v>
      </c>
      <c r="K44" s="121">
        <f t="shared" si="36"/>
        <v>6</v>
      </c>
      <c r="L44" s="121">
        <f t="shared" si="36"/>
        <v>2</v>
      </c>
      <c r="M44" s="121">
        <f t="shared" si="36"/>
        <v>5</v>
      </c>
      <c r="N44" s="121">
        <f t="shared" si="36"/>
        <v>4</v>
      </c>
      <c r="O44" s="121">
        <f t="shared" si="36"/>
        <v>4</v>
      </c>
      <c r="P44" s="121">
        <f t="shared" si="36"/>
        <v>3</v>
      </c>
      <c r="Q44" s="121">
        <f t="shared" si="36"/>
        <v>5</v>
      </c>
      <c r="R44" s="121">
        <f t="shared" si="36"/>
        <v>1</v>
      </c>
      <c r="S44" s="121">
        <f t="shared" si="36"/>
        <v>7</v>
      </c>
      <c r="T44" s="121">
        <f t="shared" si="36"/>
        <v>7</v>
      </c>
      <c r="U44" s="121">
        <f t="shared" si="36"/>
        <v>11</v>
      </c>
      <c r="V44" s="121">
        <f t="shared" si="36"/>
        <v>13</v>
      </c>
      <c r="W44" s="121">
        <f t="shared" si="36"/>
        <v>1</v>
      </c>
      <c r="X44" s="121">
        <f t="shared" si="36"/>
        <v>4</v>
      </c>
      <c r="Y44" s="121">
        <f t="shared" si="36"/>
        <v>5</v>
      </c>
      <c r="Z44" s="121">
        <f t="shared" si="36"/>
        <v>4</v>
      </c>
      <c r="AA44" s="121">
        <f t="shared" si="36"/>
        <v>9</v>
      </c>
      <c r="AB44" s="121">
        <f t="shared" si="36"/>
        <v>4</v>
      </c>
      <c r="AC44" s="121">
        <f t="shared" si="36"/>
        <v>0</v>
      </c>
      <c r="AD44" s="121">
        <f t="shared" si="36"/>
        <v>3</v>
      </c>
      <c r="AE44" s="121">
        <f t="shared" si="36"/>
        <v>4</v>
      </c>
      <c r="AF44" s="121">
        <f t="shared" si="36"/>
        <v>2</v>
      </c>
      <c r="AG44" s="121">
        <f t="shared" si="36"/>
        <v>12</v>
      </c>
      <c r="AH44" s="121">
        <f t="shared" si="36"/>
        <v>7</v>
      </c>
      <c r="AI44" s="121">
        <f t="shared" si="36"/>
        <v>0</v>
      </c>
      <c r="AJ44" s="121">
        <f t="shared" si="36"/>
        <v>6</v>
      </c>
      <c r="AK44" s="121">
        <f t="shared" ref="AK44:AQ44" si="37">SUM(AK11+AK12+AK20+AK27+AK30+AK31+AK33+AK34)</f>
        <v>11</v>
      </c>
      <c r="AL44" s="121">
        <f t="shared" si="37"/>
        <v>11</v>
      </c>
      <c r="AM44" s="121">
        <f t="shared" si="37"/>
        <v>7</v>
      </c>
      <c r="AN44" s="121">
        <f t="shared" si="37"/>
        <v>6</v>
      </c>
      <c r="AO44" s="121">
        <f t="shared" si="37"/>
        <v>5</v>
      </c>
      <c r="AP44" s="121">
        <f t="shared" si="37"/>
        <v>12</v>
      </c>
      <c r="AQ44" s="121">
        <f t="shared" si="37"/>
        <v>6</v>
      </c>
      <c r="AR44" s="121">
        <f>SUM(AR11+AR12+AR20+AR27+AR30+AR31+AR33+AR34)</f>
        <v>7</v>
      </c>
      <c r="AS44" s="121">
        <f>SUM(AS11+AS12+AS20+AS27+AS30+AS33+AS34)</f>
        <v>6</v>
      </c>
      <c r="AT44" s="121">
        <f t="shared" ref="AT44:BF44" si="38">SUM(AT11+AT12+AT20+AT27+AT30+AT33+AT34)</f>
        <v>2</v>
      </c>
      <c r="AU44" s="121">
        <f t="shared" si="38"/>
        <v>0</v>
      </c>
      <c r="AV44" s="121">
        <f t="shared" si="38"/>
        <v>0</v>
      </c>
      <c r="AW44" s="121">
        <f t="shared" si="38"/>
        <v>1</v>
      </c>
      <c r="AX44" s="121">
        <f t="shared" si="38"/>
        <v>2</v>
      </c>
      <c r="AY44" s="121">
        <f t="shared" si="38"/>
        <v>0</v>
      </c>
      <c r="AZ44" s="121">
        <f t="shared" si="38"/>
        <v>0</v>
      </c>
      <c r="BA44" s="121">
        <f t="shared" si="38"/>
        <v>2</v>
      </c>
      <c r="BB44" s="121">
        <f t="shared" si="38"/>
        <v>1</v>
      </c>
      <c r="BC44" s="121">
        <f t="shared" si="38"/>
        <v>1</v>
      </c>
      <c r="BD44" s="121">
        <f t="shared" si="38"/>
        <v>0</v>
      </c>
      <c r="BE44" s="121">
        <f t="shared" si="38"/>
        <v>0</v>
      </c>
      <c r="BF44" s="122">
        <f t="shared" si="38"/>
        <v>0</v>
      </c>
      <c r="BG44" s="1955">
        <f t="shared" ref="BG44" si="39">SUM(BG11+BG12+BG20+BG27+BG30+BG33+BG34)</f>
        <v>7</v>
      </c>
      <c r="BH44" s="1962">
        <f>SUM(BH11+BH12+BH20+BH27+BH30+BH33+BH34)</f>
        <v>235</v>
      </c>
      <c r="BI44" s="1955">
        <f>SUM(BI11+BI12+BI20+BI27+BI30+BI33+BI34)</f>
        <v>242</v>
      </c>
      <c r="BJ44" s="1204">
        <f>SUM(BJ11+BJ12+BJ20+BJ27+BJ30+BJ33+BJ34)</f>
        <v>2420</v>
      </c>
      <c r="BK44" s="143">
        <f>SUM(BJ44/BJ46*100)</f>
        <v>19.755102040816329</v>
      </c>
    </row>
    <row r="45" spans="2:63" ht="15.75" thickBot="1" x14ac:dyDescent="0.3">
      <c r="B45" s="144" t="s">
        <v>34</v>
      </c>
      <c r="C45" s="145" t="s">
        <v>27</v>
      </c>
      <c r="D45" s="17">
        <v>4</v>
      </c>
      <c r="E45" s="146">
        <f t="shared" ref="E45:AJ45" si="40">SUM(E13+E16+E17+E18+E31)</f>
        <v>2</v>
      </c>
      <c r="F45" s="146">
        <f t="shared" si="40"/>
        <v>2</v>
      </c>
      <c r="G45" s="146">
        <f t="shared" si="40"/>
        <v>8</v>
      </c>
      <c r="H45" s="146">
        <f t="shared" si="40"/>
        <v>5</v>
      </c>
      <c r="I45" s="146">
        <f t="shared" si="40"/>
        <v>4</v>
      </c>
      <c r="J45" s="146">
        <f t="shared" si="40"/>
        <v>2</v>
      </c>
      <c r="K45" s="146">
        <f t="shared" si="40"/>
        <v>4</v>
      </c>
      <c r="L45" s="146">
        <f t="shared" si="40"/>
        <v>3</v>
      </c>
      <c r="M45" s="146">
        <f t="shared" si="40"/>
        <v>6</v>
      </c>
      <c r="N45" s="146">
        <f t="shared" si="40"/>
        <v>2</v>
      </c>
      <c r="O45" s="146">
        <f t="shared" si="40"/>
        <v>4</v>
      </c>
      <c r="P45" s="146">
        <f t="shared" si="40"/>
        <v>3</v>
      </c>
      <c r="Q45" s="146">
        <f t="shared" si="40"/>
        <v>5</v>
      </c>
      <c r="R45" s="146">
        <f t="shared" si="40"/>
        <v>0</v>
      </c>
      <c r="S45" s="146">
        <f t="shared" si="40"/>
        <v>2</v>
      </c>
      <c r="T45" s="146">
        <f t="shared" si="40"/>
        <v>2</v>
      </c>
      <c r="U45" s="146">
        <f t="shared" si="40"/>
        <v>3</v>
      </c>
      <c r="V45" s="146">
        <f t="shared" si="40"/>
        <v>4</v>
      </c>
      <c r="W45" s="146">
        <f t="shared" si="40"/>
        <v>2</v>
      </c>
      <c r="X45" s="146">
        <f t="shared" si="40"/>
        <v>2</v>
      </c>
      <c r="Y45" s="146">
        <f t="shared" si="40"/>
        <v>3</v>
      </c>
      <c r="Z45" s="146">
        <f t="shared" si="40"/>
        <v>0</v>
      </c>
      <c r="AA45" s="146">
        <f t="shared" si="40"/>
        <v>0</v>
      </c>
      <c r="AB45" s="146">
        <f t="shared" si="40"/>
        <v>4</v>
      </c>
      <c r="AC45" s="146">
        <f t="shared" si="40"/>
        <v>4</v>
      </c>
      <c r="AD45" s="146">
        <f t="shared" si="40"/>
        <v>5</v>
      </c>
      <c r="AE45" s="146">
        <f t="shared" si="40"/>
        <v>0</v>
      </c>
      <c r="AF45" s="146">
        <f t="shared" si="40"/>
        <v>6</v>
      </c>
      <c r="AG45" s="146">
        <f t="shared" si="40"/>
        <v>2</v>
      </c>
      <c r="AH45" s="146">
        <f t="shared" si="40"/>
        <v>5</v>
      </c>
      <c r="AI45" s="146">
        <f t="shared" si="40"/>
        <v>3</v>
      </c>
      <c r="AJ45" s="146">
        <f t="shared" si="40"/>
        <v>2</v>
      </c>
      <c r="AK45" s="146">
        <f t="shared" ref="AK45:BI45" si="41">SUM(AK13+AK16+AK17+AK18+AK31)</f>
        <v>6</v>
      </c>
      <c r="AL45" s="146">
        <f t="shared" si="41"/>
        <v>3</v>
      </c>
      <c r="AM45" s="146">
        <f t="shared" si="41"/>
        <v>4</v>
      </c>
      <c r="AN45" s="146">
        <f t="shared" si="41"/>
        <v>3</v>
      </c>
      <c r="AO45" s="146">
        <f t="shared" si="41"/>
        <v>3</v>
      </c>
      <c r="AP45" s="146">
        <f t="shared" si="41"/>
        <v>14</v>
      </c>
      <c r="AQ45" s="146">
        <f t="shared" si="41"/>
        <v>5</v>
      </c>
      <c r="AR45" s="146">
        <f t="shared" si="41"/>
        <v>3</v>
      </c>
      <c r="AS45" s="146">
        <f>SUM(AS13+AS16+AS17+AS18+AS31)</f>
        <v>5</v>
      </c>
      <c r="AT45" s="146">
        <f t="shared" ref="AT45:BF45" si="42">SUM(AT13+AT16+AT17+AT18+AT31)</f>
        <v>2</v>
      </c>
      <c r="AU45" s="146">
        <f t="shared" si="42"/>
        <v>0</v>
      </c>
      <c r="AV45" s="146">
        <f t="shared" si="42"/>
        <v>0</v>
      </c>
      <c r="AW45" s="146">
        <f t="shared" si="42"/>
        <v>2</v>
      </c>
      <c r="AX45" s="146">
        <f t="shared" si="42"/>
        <v>3</v>
      </c>
      <c r="AY45" s="146">
        <f t="shared" si="42"/>
        <v>0</v>
      </c>
      <c r="AZ45" s="146">
        <f t="shared" si="42"/>
        <v>0</v>
      </c>
      <c r="BA45" s="146">
        <f t="shared" si="42"/>
        <v>1</v>
      </c>
      <c r="BB45" s="146">
        <f t="shared" si="42"/>
        <v>0</v>
      </c>
      <c r="BC45" s="146">
        <f t="shared" si="42"/>
        <v>1</v>
      </c>
      <c r="BD45" s="146">
        <f t="shared" si="42"/>
        <v>1</v>
      </c>
      <c r="BE45" s="146">
        <f t="shared" si="42"/>
        <v>0</v>
      </c>
      <c r="BF45" s="1949">
        <f t="shared" si="42"/>
        <v>0</v>
      </c>
      <c r="BG45" s="1956">
        <f t="shared" ref="BG45" si="43">SUM(BG13+BG16+BG17+BG18+BG31)</f>
        <v>8</v>
      </c>
      <c r="BH45" s="1963">
        <f t="shared" si="41"/>
        <v>147</v>
      </c>
      <c r="BI45" s="1956">
        <f t="shared" si="41"/>
        <v>155</v>
      </c>
      <c r="BJ45" s="1950">
        <f>SUM(BJ13+BJ16+BJ17+BJ18+BJ31)</f>
        <v>1550</v>
      </c>
      <c r="BK45" s="147">
        <f>SUM(BJ45/BJ46*100)</f>
        <v>12.653061224489795</v>
      </c>
    </row>
    <row r="46" spans="2:63" ht="16.5" thickBot="1" x14ac:dyDescent="0.3">
      <c r="B46" s="9"/>
      <c r="C46" s="148" t="s">
        <v>19</v>
      </c>
      <c r="D46" s="149">
        <f>SUM(D41:D45)</f>
        <v>31</v>
      </c>
      <c r="E46" s="149">
        <f>SUM(E41:E45)</f>
        <v>16</v>
      </c>
      <c r="F46" s="149">
        <f>SUM(F41:F45)</f>
        <v>23</v>
      </c>
      <c r="G46" s="149">
        <f t="shared" ref="G46:U46" si="44">SUM(G41:G45)</f>
        <v>36</v>
      </c>
      <c r="H46" s="149">
        <f t="shared" si="44"/>
        <v>27</v>
      </c>
      <c r="I46" s="149">
        <f t="shared" ref="I46" si="45">SUM(I41:I45)</f>
        <v>12</v>
      </c>
      <c r="J46" s="149">
        <f t="shared" si="44"/>
        <v>11</v>
      </c>
      <c r="K46" s="149">
        <f>SUM(K41:K45)</f>
        <v>21</v>
      </c>
      <c r="L46" s="149">
        <f t="shared" si="44"/>
        <v>21</v>
      </c>
      <c r="M46" s="149">
        <f t="shared" si="44"/>
        <v>16</v>
      </c>
      <c r="N46" s="149">
        <f t="shared" si="44"/>
        <v>17</v>
      </c>
      <c r="O46" s="149">
        <f t="shared" si="44"/>
        <v>17</v>
      </c>
      <c r="P46" s="149">
        <f t="shared" si="44"/>
        <v>20</v>
      </c>
      <c r="Q46" s="149">
        <f t="shared" si="44"/>
        <v>14</v>
      </c>
      <c r="R46" s="149">
        <f t="shared" si="44"/>
        <v>12</v>
      </c>
      <c r="S46" s="149">
        <f t="shared" si="44"/>
        <v>28</v>
      </c>
      <c r="T46" s="149">
        <f t="shared" si="44"/>
        <v>26</v>
      </c>
      <c r="U46" s="149">
        <f t="shared" si="44"/>
        <v>28</v>
      </c>
      <c r="V46" s="149">
        <f>SUM(V41:V45)</f>
        <v>31</v>
      </c>
      <c r="W46" s="149">
        <f>SUM(W41:W45)</f>
        <v>17</v>
      </c>
      <c r="X46" s="149">
        <f>SUM(X41:X45)</f>
        <v>20</v>
      </c>
      <c r="Y46" s="149">
        <f t="shared" ref="Y46:AE46" si="46">SUM(Y41:Y45)</f>
        <v>14</v>
      </c>
      <c r="Z46" s="149">
        <f t="shared" si="46"/>
        <v>18</v>
      </c>
      <c r="AA46" s="149">
        <f t="shared" si="46"/>
        <v>36</v>
      </c>
      <c r="AB46" s="149">
        <f t="shared" si="46"/>
        <v>32</v>
      </c>
      <c r="AC46" s="149">
        <f t="shared" si="46"/>
        <v>16</v>
      </c>
      <c r="AD46" s="149">
        <f t="shared" si="46"/>
        <v>14</v>
      </c>
      <c r="AE46" s="149">
        <f t="shared" si="46"/>
        <v>21</v>
      </c>
      <c r="AF46" s="149">
        <f t="shared" ref="AF46:AG46" si="47">SUM(AF41:AF45)</f>
        <v>26</v>
      </c>
      <c r="AG46" s="149">
        <f t="shared" si="47"/>
        <v>41</v>
      </c>
      <c r="AH46" s="149">
        <f>SUM(AH41:AH45)</f>
        <v>28</v>
      </c>
      <c r="AI46" s="149">
        <f t="shared" ref="AI46:AN46" si="48">SUM(AI41:AI45)</f>
        <v>17</v>
      </c>
      <c r="AJ46" s="149">
        <f t="shared" ref="AJ46" si="49">SUM(AJ41:AJ45)</f>
        <v>29</v>
      </c>
      <c r="AK46" s="149">
        <f t="shared" si="48"/>
        <v>48</v>
      </c>
      <c r="AL46" s="149">
        <f t="shared" si="48"/>
        <v>31</v>
      </c>
      <c r="AM46" s="149">
        <f t="shared" si="48"/>
        <v>31</v>
      </c>
      <c r="AN46" s="149">
        <f t="shared" si="48"/>
        <v>18</v>
      </c>
      <c r="AO46" s="149">
        <f t="shared" ref="AO46:AV46" si="50">SUM(AO41:AO45)</f>
        <v>44</v>
      </c>
      <c r="AP46" s="149">
        <f>SUM(AP41:AP45)</f>
        <v>45</v>
      </c>
      <c r="AQ46" s="149">
        <f t="shared" si="50"/>
        <v>16</v>
      </c>
      <c r="AR46" s="149">
        <f t="shared" si="50"/>
        <v>31</v>
      </c>
      <c r="AS46" s="149">
        <f>SUM(AS41:AS45)</f>
        <v>17</v>
      </c>
      <c r="AT46" s="149">
        <f t="shared" ref="AT46" si="51">SUM(AT41:AT45)</f>
        <v>20</v>
      </c>
      <c r="AU46" s="149">
        <f t="shared" si="50"/>
        <v>0</v>
      </c>
      <c r="AV46" s="149">
        <f t="shared" si="50"/>
        <v>0</v>
      </c>
      <c r="AW46" s="149">
        <f t="shared" ref="AW46:BA46" si="52">SUM(AW41:AW45)</f>
        <v>26</v>
      </c>
      <c r="AX46" s="149">
        <f t="shared" si="52"/>
        <v>29</v>
      </c>
      <c r="AY46" s="149">
        <f t="shared" si="52"/>
        <v>24</v>
      </c>
      <c r="AZ46" s="149">
        <f t="shared" si="52"/>
        <v>26</v>
      </c>
      <c r="BA46" s="149">
        <f t="shared" si="52"/>
        <v>36</v>
      </c>
      <c r="BB46" s="149">
        <f t="shared" ref="BB46:BF46" si="53">SUM(BB41:BB45)</f>
        <v>31</v>
      </c>
      <c r="BC46" s="149">
        <f t="shared" si="53"/>
        <v>25</v>
      </c>
      <c r="BD46" s="149">
        <f t="shared" si="53"/>
        <v>26</v>
      </c>
      <c r="BE46" s="149">
        <f t="shared" si="53"/>
        <v>0</v>
      </c>
      <c r="BF46" s="149">
        <f t="shared" si="53"/>
        <v>0</v>
      </c>
      <c r="BG46" s="1957">
        <f>SUM(BG41:BG45)</f>
        <v>223</v>
      </c>
      <c r="BH46" s="1806">
        <f>SUM(BH41:BH45)</f>
        <v>1002</v>
      </c>
      <c r="BI46" s="1957">
        <f>SUM(BI41:BI45)</f>
        <v>1225</v>
      </c>
      <c r="BJ46" s="797">
        <f>SUM(BJ41:BJ45)</f>
        <v>12250</v>
      </c>
      <c r="BK46" s="150">
        <f>SUM(BK41:BK45)</f>
        <v>99.999999999999986</v>
      </c>
    </row>
    <row r="47" spans="2:63" x14ac:dyDescent="0.25">
      <c r="BI47" s="112"/>
    </row>
    <row r="49" spans="2:64" s="95" customFormat="1" x14ac:dyDescent="0.25">
      <c r="B49" s="94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K49" s="9"/>
    </row>
    <row r="50" spans="2:64" s="95" customFormat="1" ht="15.75" x14ac:dyDescent="0.25">
      <c r="B50" s="94"/>
      <c r="C50" s="151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K50" s="9"/>
    </row>
    <row r="51" spans="2:64" s="95" customFormat="1" x14ac:dyDescent="0.25">
      <c r="B51" s="94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K51" s="9"/>
    </row>
    <row r="52" spans="2:64" s="95" customFormat="1" x14ac:dyDescent="0.2">
      <c r="B52" s="94"/>
      <c r="C52" s="152"/>
      <c r="D52" s="10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J52" s="9"/>
    </row>
    <row r="53" spans="2:64" s="95" customFormat="1" x14ac:dyDescent="0.2">
      <c r="B53" s="94"/>
      <c r="C53" s="152"/>
      <c r="D53" s="10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K53" s="9"/>
    </row>
    <row r="54" spans="2:64" s="95" customFormat="1" x14ac:dyDescent="0.2">
      <c r="B54" s="94"/>
      <c r="C54" s="152"/>
      <c r="D54" s="10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K54" s="9"/>
    </row>
    <row r="55" spans="2:64" s="95" customFormat="1" x14ac:dyDescent="0.2">
      <c r="B55" s="94"/>
      <c r="E55" s="153"/>
      <c r="F55" s="153"/>
      <c r="G55" s="153"/>
      <c r="H55" s="153"/>
      <c r="I55" s="153"/>
      <c r="J55" s="153"/>
      <c r="K55" s="153"/>
      <c r="L55" s="153"/>
      <c r="M55" s="153"/>
      <c r="N55" s="154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</row>
    <row r="56" spans="2:64" s="116" customFormat="1" x14ac:dyDescent="0.25">
      <c r="B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</row>
    <row r="57" spans="2:64" s="95" customFormat="1" x14ac:dyDescent="0.25">
      <c r="B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</row>
    <row r="60" spans="2:64" x14ac:dyDescent="0.25">
      <c r="BL60" s="456"/>
    </row>
    <row r="99" spans="2:2" x14ac:dyDescent="0.25">
      <c r="B99" s="9"/>
    </row>
    <row r="128" spans="2:2" x14ac:dyDescent="0.25">
      <c r="B128" s="9"/>
    </row>
    <row r="129" spans="2:2" x14ac:dyDescent="0.25">
      <c r="B129" s="9"/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V252"/>
  <sheetViews>
    <sheetView zoomScale="70" zoomScaleNormal="70" workbookViewId="0">
      <selection activeCell="BA3" sqref="BA3"/>
    </sheetView>
  </sheetViews>
  <sheetFormatPr defaultRowHeight="15" x14ac:dyDescent="0.25"/>
  <cols>
    <col min="1" max="2" width="0.7109375" style="95" customWidth="1"/>
    <col min="3" max="3" width="5.7109375" style="94" customWidth="1"/>
    <col min="4" max="4" width="5" style="94" customWidth="1"/>
    <col min="5" max="5" width="17.42578125" style="95" customWidth="1"/>
    <col min="6" max="6" width="20" style="95" customWidth="1"/>
    <col min="7" max="7" width="12.7109375" style="95" customWidth="1"/>
    <col min="8" max="8" width="4" style="94" customWidth="1"/>
    <col min="9" max="9" width="5.85546875" style="95" customWidth="1"/>
    <col min="10" max="10" width="5.7109375" style="94" customWidth="1"/>
    <col min="11" max="11" width="6.28515625" style="94" customWidth="1"/>
    <col min="12" max="13" width="6.140625" style="95" customWidth="1"/>
    <col min="14" max="14" width="6.7109375" style="95" customWidth="1"/>
    <col min="15" max="15" width="6.28515625" style="95" customWidth="1"/>
    <col min="16" max="16" width="5.85546875" style="95" customWidth="1"/>
    <col min="17" max="17" width="5.140625" style="94" customWidth="1"/>
    <col min="18" max="18" width="6.28515625" style="95" customWidth="1"/>
    <col min="19" max="19" width="6.140625" style="95" customWidth="1"/>
    <col min="20" max="20" width="6.28515625" style="95" customWidth="1"/>
    <col min="21" max="21" width="6.140625" style="95" customWidth="1"/>
    <col min="22" max="22" width="6" style="95" customWidth="1"/>
    <col min="23" max="23" width="6.140625" style="95" customWidth="1"/>
    <col min="24" max="24" width="6.28515625" style="95" customWidth="1"/>
    <col min="25" max="25" width="5.85546875" style="95" customWidth="1"/>
    <col min="26" max="26" width="6" style="95" customWidth="1"/>
    <col min="27" max="27" width="6.140625" style="95" customWidth="1"/>
    <col min="28" max="29" width="6.28515625" style="95" customWidth="1"/>
    <col min="30" max="31" width="6" style="95" customWidth="1"/>
    <col min="32" max="32" width="6.5703125" style="95" customWidth="1"/>
    <col min="33" max="33" width="7" style="94" customWidth="1"/>
    <col min="34" max="34" width="6.28515625" style="94" customWidth="1"/>
    <col min="35" max="35" width="6.5703125" style="94" customWidth="1"/>
    <col min="36" max="36" width="7" style="94" customWidth="1"/>
    <col min="37" max="53" width="5.85546875" style="94" customWidth="1"/>
    <col min="54" max="57" width="6.28515625" style="94" customWidth="1"/>
    <col min="58" max="63" width="6.5703125" style="94" customWidth="1"/>
    <col min="64" max="64" width="8.42578125" style="95" customWidth="1"/>
    <col min="65" max="65" width="8.140625" style="96" customWidth="1"/>
    <col min="66" max="66" width="6.7109375" style="116" customWidth="1"/>
    <col min="67" max="67" width="10" style="189" customWidth="1"/>
    <col min="68" max="68" width="14.5703125" style="189" customWidth="1"/>
    <col min="69" max="69" width="10.85546875" style="189" customWidth="1"/>
    <col min="70" max="70" width="6.7109375" style="95" customWidth="1"/>
    <col min="71" max="71" width="9.140625" style="94" customWidth="1"/>
    <col min="72" max="72" width="3.7109375" style="95" customWidth="1"/>
    <col min="73" max="16384" width="9.140625" style="95"/>
  </cols>
  <sheetData>
    <row r="1" spans="3:71" ht="7.5" customHeight="1" x14ac:dyDescent="0.25">
      <c r="C1" s="95"/>
      <c r="D1" s="95"/>
      <c r="H1" s="95"/>
      <c r="J1" s="95"/>
      <c r="K1" s="95"/>
    </row>
    <row r="2" spans="3:71" s="94" customFormat="1" ht="20.25" customHeight="1" thickBot="1" x14ac:dyDescent="0.3">
      <c r="F2" s="94" t="s">
        <v>526</v>
      </c>
      <c r="J2" s="188">
        <v>1</v>
      </c>
      <c r="K2" s="188">
        <v>2</v>
      </c>
      <c r="L2" s="188">
        <v>3</v>
      </c>
      <c r="M2" s="188">
        <v>4</v>
      </c>
      <c r="N2" s="188">
        <v>5</v>
      </c>
      <c r="O2" s="188">
        <v>6</v>
      </c>
      <c r="P2" s="188">
        <v>7</v>
      </c>
      <c r="Q2" s="188">
        <v>8</v>
      </c>
      <c r="R2" s="188">
        <v>9</v>
      </c>
      <c r="S2" s="188">
        <v>10</v>
      </c>
      <c r="T2" s="188">
        <v>11</v>
      </c>
      <c r="U2" s="188">
        <v>12</v>
      </c>
      <c r="V2" s="94">
        <v>13</v>
      </c>
      <c r="W2" s="94">
        <v>14</v>
      </c>
      <c r="X2" s="94">
        <v>15</v>
      </c>
      <c r="Y2" s="94">
        <v>16</v>
      </c>
      <c r="Z2" s="94">
        <v>17</v>
      </c>
      <c r="AA2" s="94">
        <v>18</v>
      </c>
      <c r="AB2" s="94">
        <v>19</v>
      </c>
      <c r="AC2" s="94">
        <v>20</v>
      </c>
      <c r="AD2" s="96">
        <v>21</v>
      </c>
      <c r="AE2" s="96">
        <v>22</v>
      </c>
      <c r="AF2" s="96">
        <v>23</v>
      </c>
      <c r="AG2" s="96">
        <v>24</v>
      </c>
      <c r="AH2" s="96">
        <v>25</v>
      </c>
      <c r="AI2" s="96">
        <v>26</v>
      </c>
      <c r="AJ2" s="96">
        <v>27</v>
      </c>
      <c r="AK2" s="96">
        <v>28</v>
      </c>
      <c r="AL2" s="96">
        <v>29</v>
      </c>
      <c r="AM2" s="96">
        <v>30</v>
      </c>
      <c r="AN2" s="96">
        <v>31</v>
      </c>
      <c r="AO2" s="96">
        <v>32</v>
      </c>
      <c r="AP2" s="96">
        <v>33</v>
      </c>
      <c r="AQ2" s="96">
        <v>34</v>
      </c>
      <c r="AR2" s="96">
        <v>35</v>
      </c>
      <c r="AS2" s="96">
        <v>36</v>
      </c>
      <c r="AT2" s="96">
        <v>37</v>
      </c>
      <c r="AU2" s="96">
        <v>38</v>
      </c>
      <c r="AV2" s="96">
        <v>39</v>
      </c>
      <c r="AW2" s="96">
        <v>40</v>
      </c>
      <c r="AX2" s="96">
        <v>41</v>
      </c>
      <c r="AY2" s="96">
        <v>42</v>
      </c>
      <c r="AZ2" s="94">
        <v>43</v>
      </c>
      <c r="BA2" s="94">
        <v>44</v>
      </c>
      <c r="BM2" s="96"/>
      <c r="BN2" s="96"/>
      <c r="BO2" s="96"/>
      <c r="BP2" s="96"/>
      <c r="BQ2" s="96"/>
    </row>
    <row r="3" spans="3:71" ht="46.5" customHeight="1" thickBot="1" x14ac:dyDescent="0.3">
      <c r="C3" s="909" t="s">
        <v>828</v>
      </c>
      <c r="D3" s="536"/>
      <c r="E3" s="536"/>
      <c r="F3" s="537"/>
      <c r="G3" s="536"/>
      <c r="H3" s="537"/>
      <c r="I3" s="536"/>
      <c r="J3" s="640" t="s">
        <v>777</v>
      </c>
      <c r="K3" s="874" t="s">
        <v>517</v>
      </c>
      <c r="L3" s="507" t="s">
        <v>778</v>
      </c>
      <c r="M3" s="525" t="s">
        <v>344</v>
      </c>
      <c r="N3" s="641" t="s">
        <v>341</v>
      </c>
      <c r="O3" s="513" t="s">
        <v>342</v>
      </c>
      <c r="P3" s="642" t="s">
        <v>777</v>
      </c>
      <c r="Q3" s="874" t="s">
        <v>517</v>
      </c>
      <c r="R3" s="641" t="s">
        <v>341</v>
      </c>
      <c r="S3" s="513" t="s">
        <v>342</v>
      </c>
      <c r="T3" s="1256" t="s">
        <v>344</v>
      </c>
      <c r="U3" s="507" t="s">
        <v>784</v>
      </c>
      <c r="V3" s="641" t="s">
        <v>341</v>
      </c>
      <c r="W3" s="513" t="s">
        <v>342</v>
      </c>
      <c r="X3" s="642" t="s">
        <v>777</v>
      </c>
      <c r="Y3" s="874" t="s">
        <v>517</v>
      </c>
      <c r="Z3" s="642" t="s">
        <v>777</v>
      </c>
      <c r="AA3" s="874" t="s">
        <v>517</v>
      </c>
      <c r="AB3" s="1256" t="s">
        <v>344</v>
      </c>
      <c r="AC3" s="508" t="s">
        <v>784</v>
      </c>
      <c r="AD3" s="641" t="s">
        <v>341</v>
      </c>
      <c r="AE3" s="513" t="s">
        <v>342</v>
      </c>
      <c r="AF3" s="642" t="s">
        <v>777</v>
      </c>
      <c r="AG3" s="874" t="s">
        <v>517</v>
      </c>
      <c r="AH3" s="1256" t="s">
        <v>344</v>
      </c>
      <c r="AI3" s="1166" t="s">
        <v>341</v>
      </c>
      <c r="AJ3" s="633" t="s">
        <v>342</v>
      </c>
      <c r="AK3" s="507" t="s">
        <v>778</v>
      </c>
      <c r="AL3" s="1310" t="s">
        <v>777</v>
      </c>
      <c r="AM3" s="1311" t="s">
        <v>517</v>
      </c>
      <c r="AN3" s="1256" t="s">
        <v>344</v>
      </c>
      <c r="AO3" s="1474" t="s">
        <v>1010</v>
      </c>
      <c r="AP3" s="539" t="s">
        <v>1012</v>
      </c>
      <c r="AQ3" s="1254" t="s">
        <v>997</v>
      </c>
      <c r="AR3" s="1256" t="s">
        <v>999</v>
      </c>
      <c r="AS3" s="1474" t="s">
        <v>1000</v>
      </c>
      <c r="AT3" s="539" t="s">
        <v>1002</v>
      </c>
      <c r="AU3" s="642" t="s">
        <v>777</v>
      </c>
      <c r="AV3" s="1311" t="s">
        <v>517</v>
      </c>
      <c r="AW3" s="507" t="s">
        <v>778</v>
      </c>
      <c r="AX3" s="1476" t="s">
        <v>1005</v>
      </c>
      <c r="AY3" s="1256" t="s">
        <v>1007</v>
      </c>
      <c r="AZ3" s="539" t="s">
        <v>1008</v>
      </c>
      <c r="BA3" s="1254" t="s">
        <v>1009</v>
      </c>
      <c r="BB3" s="538" t="s">
        <v>713</v>
      </c>
      <c r="BC3" s="539" t="s">
        <v>713</v>
      </c>
      <c r="BD3" s="539" t="s">
        <v>713</v>
      </c>
      <c r="BE3" s="539" t="s">
        <v>713</v>
      </c>
      <c r="BF3" s="539" t="s">
        <v>713</v>
      </c>
      <c r="BG3" s="977" t="s">
        <v>713</v>
      </c>
      <c r="BH3" s="539" t="s">
        <v>713</v>
      </c>
      <c r="BI3" s="539" t="s">
        <v>713</v>
      </c>
      <c r="BJ3" s="539" t="s">
        <v>713</v>
      </c>
      <c r="BK3" s="1257" t="s">
        <v>713</v>
      </c>
      <c r="BL3" s="541" t="s">
        <v>376</v>
      </c>
      <c r="BM3" s="540" t="s">
        <v>179</v>
      </c>
      <c r="BN3" s="190" t="s">
        <v>19</v>
      </c>
      <c r="BO3" s="191"/>
    </row>
    <row r="4" spans="3:71" ht="60.75" customHeight="1" thickBot="1" x14ac:dyDescent="0.3">
      <c r="C4" s="542" t="s">
        <v>3</v>
      </c>
      <c r="D4" s="613" t="s">
        <v>179</v>
      </c>
      <c r="E4" s="543" t="s">
        <v>4</v>
      </c>
      <c r="F4" s="543" t="s">
        <v>40</v>
      </c>
      <c r="G4" s="543" t="s">
        <v>41</v>
      </c>
      <c r="H4" s="544" t="s">
        <v>505</v>
      </c>
      <c r="I4" s="544" t="s">
        <v>336</v>
      </c>
      <c r="J4" s="644" t="s">
        <v>776</v>
      </c>
      <c r="K4" s="930" t="s">
        <v>776</v>
      </c>
      <c r="L4" s="549" t="s">
        <v>779</v>
      </c>
      <c r="M4" s="546" t="s">
        <v>780</v>
      </c>
      <c r="N4" s="645" t="s">
        <v>841</v>
      </c>
      <c r="O4" s="545" t="s">
        <v>842</v>
      </c>
      <c r="P4" s="646" t="s">
        <v>781</v>
      </c>
      <c r="Q4" s="930" t="s">
        <v>781</v>
      </c>
      <c r="R4" s="645" t="s">
        <v>782</v>
      </c>
      <c r="S4" s="545" t="s">
        <v>782</v>
      </c>
      <c r="T4" s="546" t="s">
        <v>783</v>
      </c>
      <c r="U4" s="549" t="s">
        <v>791</v>
      </c>
      <c r="V4" s="645" t="s">
        <v>785</v>
      </c>
      <c r="W4" s="545" t="s">
        <v>785</v>
      </c>
      <c r="X4" s="646" t="s">
        <v>887</v>
      </c>
      <c r="Y4" s="930" t="s">
        <v>887</v>
      </c>
      <c r="Z4" s="646" t="s">
        <v>786</v>
      </c>
      <c r="AA4" s="930" t="s">
        <v>786</v>
      </c>
      <c r="AB4" s="546" t="s">
        <v>787</v>
      </c>
      <c r="AC4" s="1135" t="s">
        <v>788</v>
      </c>
      <c r="AD4" s="645" t="s">
        <v>934</v>
      </c>
      <c r="AE4" s="545" t="s">
        <v>935</v>
      </c>
      <c r="AF4" s="646" t="s">
        <v>937</v>
      </c>
      <c r="AG4" s="930" t="s">
        <v>938</v>
      </c>
      <c r="AH4" s="546" t="s">
        <v>936</v>
      </c>
      <c r="AI4" s="1472" t="s">
        <v>920</v>
      </c>
      <c r="AJ4" s="545" t="s">
        <v>916</v>
      </c>
      <c r="AK4" s="1473" t="s">
        <v>921</v>
      </c>
      <c r="AL4" s="646" t="s">
        <v>922</v>
      </c>
      <c r="AM4" s="930" t="s">
        <v>922</v>
      </c>
      <c r="AN4" s="546" t="s">
        <v>996</v>
      </c>
      <c r="AO4" s="1475" t="s">
        <v>1011</v>
      </c>
      <c r="AP4" s="1473" t="s">
        <v>1013</v>
      </c>
      <c r="AQ4" s="646" t="s">
        <v>998</v>
      </c>
      <c r="AR4" s="546" t="s">
        <v>998</v>
      </c>
      <c r="AS4" s="1475" t="s">
        <v>1001</v>
      </c>
      <c r="AT4" s="1473" t="s">
        <v>1003</v>
      </c>
      <c r="AU4" s="646" t="s">
        <v>924</v>
      </c>
      <c r="AV4" s="930" t="s">
        <v>924</v>
      </c>
      <c r="AW4" s="1473" t="s">
        <v>1004</v>
      </c>
      <c r="AX4" s="1472" t="s">
        <v>1006</v>
      </c>
      <c r="AY4" s="546" t="s">
        <v>1006</v>
      </c>
      <c r="AZ4" s="1473" t="s">
        <v>925</v>
      </c>
      <c r="BA4" s="646" t="s">
        <v>926</v>
      </c>
      <c r="BB4" s="547" t="s">
        <v>766</v>
      </c>
      <c r="BC4" s="548" t="s">
        <v>767</v>
      </c>
      <c r="BD4" s="549" t="s">
        <v>768</v>
      </c>
      <c r="BE4" s="549" t="s">
        <v>769</v>
      </c>
      <c r="BF4" s="549" t="s">
        <v>770</v>
      </c>
      <c r="BG4" s="978" t="s">
        <v>869</v>
      </c>
      <c r="BH4" s="2012" t="s">
        <v>1064</v>
      </c>
      <c r="BI4" s="2012" t="s">
        <v>1065</v>
      </c>
      <c r="BJ4" s="2012" t="s">
        <v>1066</v>
      </c>
      <c r="BK4" s="2015" t="s">
        <v>1067</v>
      </c>
      <c r="BL4" s="551" t="s">
        <v>884</v>
      </c>
      <c r="BM4" s="550" t="s">
        <v>180</v>
      </c>
      <c r="BN4" s="520" t="s">
        <v>377</v>
      </c>
      <c r="BO4" s="519"/>
    </row>
    <row r="5" spans="3:71" ht="17.25" customHeight="1" x14ac:dyDescent="0.25">
      <c r="C5" s="552" t="s">
        <v>191</v>
      </c>
      <c r="D5" s="553">
        <v>1</v>
      </c>
      <c r="E5" s="377" t="s">
        <v>444</v>
      </c>
      <c r="F5" s="249" t="s">
        <v>356</v>
      </c>
      <c r="G5" s="249" t="s">
        <v>357</v>
      </c>
      <c r="H5" s="250" t="s">
        <v>506</v>
      </c>
      <c r="I5" s="467">
        <v>2013</v>
      </c>
      <c r="J5" s="411"/>
      <c r="K5" s="250">
        <v>29</v>
      </c>
      <c r="L5" s="250">
        <v>70</v>
      </c>
      <c r="M5" s="250"/>
      <c r="N5" s="250"/>
      <c r="O5" s="250"/>
      <c r="P5" s="250"/>
      <c r="Q5" s="250"/>
      <c r="R5" s="250"/>
      <c r="S5" s="250">
        <v>105</v>
      </c>
      <c r="T5" s="250"/>
      <c r="U5" s="250"/>
      <c r="V5" s="250"/>
      <c r="W5" s="250"/>
      <c r="X5" s="250"/>
      <c r="Y5" s="250"/>
      <c r="Z5" s="250"/>
      <c r="AA5" s="250"/>
      <c r="AB5" s="250"/>
      <c r="AC5" s="468"/>
      <c r="AD5" s="498"/>
      <c r="AE5" s="250">
        <v>150</v>
      </c>
      <c r="AF5" s="467"/>
      <c r="AG5" s="467">
        <v>75</v>
      </c>
      <c r="AH5" s="467"/>
      <c r="AI5" s="826"/>
      <c r="AJ5" s="250"/>
      <c r="AK5" s="1670"/>
      <c r="AL5" s="1670"/>
      <c r="AM5" s="250">
        <v>63</v>
      </c>
      <c r="AN5" s="250"/>
      <c r="AO5" s="250"/>
      <c r="AP5" s="250">
        <v>210</v>
      </c>
      <c r="AQ5" s="250">
        <v>300</v>
      </c>
      <c r="AR5" s="250"/>
      <c r="AS5" s="250"/>
      <c r="AT5" s="250"/>
      <c r="AU5" s="498"/>
      <c r="AV5" s="250"/>
      <c r="AW5" s="250">
        <v>34</v>
      </c>
      <c r="AX5" s="250"/>
      <c r="AY5" s="250"/>
      <c r="AZ5" s="467"/>
      <c r="BA5" s="467"/>
      <c r="BB5" s="2013"/>
      <c r="BC5" s="2014"/>
      <c r="BD5" s="2014"/>
      <c r="BE5" s="2014"/>
      <c r="BF5" s="2014"/>
      <c r="BG5" s="1999"/>
      <c r="BH5" s="1999"/>
      <c r="BI5" s="1999"/>
      <c r="BJ5" s="1999"/>
      <c r="BK5" s="1986"/>
      <c r="BL5" s="556">
        <f t="shared" ref="BL5:BL14" si="0">SUM(J5:BA5)+(BM5*10)</f>
        <v>1126</v>
      </c>
      <c r="BM5" s="912">
        <f t="shared" ref="BM5:BM17" si="1">COUNTA(J5:BK5)</f>
        <v>9</v>
      </c>
      <c r="BN5" s="994"/>
      <c r="BO5" s="194"/>
      <c r="BP5" s="249" t="s">
        <v>356</v>
      </c>
      <c r="BQ5" s="249" t="s">
        <v>357</v>
      </c>
      <c r="BR5" s="250" t="s">
        <v>506</v>
      </c>
      <c r="BS5" s="467">
        <v>2013</v>
      </c>
    </row>
    <row r="6" spans="3:71" ht="17.25" customHeight="1" x14ac:dyDescent="0.25">
      <c r="C6" s="554" t="s">
        <v>192</v>
      </c>
      <c r="D6" s="555">
        <v>2</v>
      </c>
      <c r="E6" s="86" t="s">
        <v>444</v>
      </c>
      <c r="F6" s="32" t="s">
        <v>736</v>
      </c>
      <c r="G6" s="32" t="s">
        <v>141</v>
      </c>
      <c r="H6" s="75" t="s">
        <v>507</v>
      </c>
      <c r="I6" s="192">
        <v>2015</v>
      </c>
      <c r="J6" s="396">
        <v>40</v>
      </c>
      <c r="K6" s="33"/>
      <c r="L6" s="33"/>
      <c r="M6" s="33"/>
      <c r="N6" s="33">
        <v>90</v>
      </c>
      <c r="O6" s="33"/>
      <c r="P6" s="33"/>
      <c r="Q6" s="33"/>
      <c r="R6" s="33">
        <v>95</v>
      </c>
      <c r="S6" s="33"/>
      <c r="T6" s="33"/>
      <c r="U6" s="33"/>
      <c r="V6" s="33">
        <v>105</v>
      </c>
      <c r="W6" s="33"/>
      <c r="X6" s="33">
        <v>27</v>
      </c>
      <c r="Y6" s="33"/>
      <c r="Z6" s="33"/>
      <c r="AA6" s="33"/>
      <c r="AB6" s="33"/>
      <c r="AC6" s="397"/>
      <c r="AD6" s="370">
        <v>105</v>
      </c>
      <c r="AE6" s="33"/>
      <c r="AF6" s="192">
        <v>45</v>
      </c>
      <c r="AG6" s="192"/>
      <c r="AH6" s="192"/>
      <c r="AI6" s="192"/>
      <c r="AJ6" s="474"/>
      <c r="AK6" s="474"/>
      <c r="AL6" s="474">
        <v>70</v>
      </c>
      <c r="AM6" s="474"/>
      <c r="AN6" s="474"/>
      <c r="AO6" s="474"/>
      <c r="AP6" s="474"/>
      <c r="AQ6" s="474">
        <v>210</v>
      </c>
      <c r="AR6" s="474"/>
      <c r="AS6" s="474"/>
      <c r="AT6" s="474"/>
      <c r="AU6" s="497"/>
      <c r="AV6" s="474"/>
      <c r="AW6" s="474"/>
      <c r="AX6" s="474">
        <v>165</v>
      </c>
      <c r="AY6" s="474"/>
      <c r="AZ6" s="473"/>
      <c r="BA6" s="473"/>
      <c r="BB6" s="475"/>
      <c r="BC6" s="474"/>
      <c r="BD6" s="474"/>
      <c r="BE6" s="474"/>
      <c r="BF6" s="474"/>
      <c r="BG6" s="497"/>
      <c r="BH6" s="497"/>
      <c r="BI6" s="497"/>
      <c r="BJ6" s="497"/>
      <c r="BK6" s="979"/>
      <c r="BL6" s="556">
        <f t="shared" si="0"/>
        <v>1052</v>
      </c>
      <c r="BM6" s="911">
        <f t="shared" si="1"/>
        <v>10</v>
      </c>
      <c r="BP6" s="32" t="s">
        <v>736</v>
      </c>
      <c r="BQ6" s="32" t="s">
        <v>141</v>
      </c>
      <c r="BR6" s="75" t="s">
        <v>507</v>
      </c>
      <c r="BS6" s="192">
        <v>2015</v>
      </c>
    </row>
    <row r="7" spans="3:71" ht="17.25" customHeight="1" x14ac:dyDescent="0.25">
      <c r="C7" s="554" t="s">
        <v>193</v>
      </c>
      <c r="D7" s="555">
        <v>3</v>
      </c>
      <c r="E7" s="86" t="s">
        <v>444</v>
      </c>
      <c r="F7" s="32" t="s">
        <v>380</v>
      </c>
      <c r="G7" s="32" t="s">
        <v>69</v>
      </c>
      <c r="H7" s="33" t="s">
        <v>506</v>
      </c>
      <c r="I7" s="192">
        <v>2012</v>
      </c>
      <c r="J7" s="396"/>
      <c r="K7" s="33">
        <v>45</v>
      </c>
      <c r="L7" s="33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>
        <v>48</v>
      </c>
      <c r="Z7" s="33"/>
      <c r="AA7" s="33">
        <v>24</v>
      </c>
      <c r="AB7" s="33"/>
      <c r="AC7" s="397"/>
      <c r="AD7" s="370"/>
      <c r="AE7" s="33"/>
      <c r="AF7" s="192"/>
      <c r="AG7" s="192">
        <v>48</v>
      </c>
      <c r="AH7" s="192"/>
      <c r="AI7" s="473"/>
      <c r="AJ7" s="33"/>
      <c r="AK7" s="33"/>
      <c r="AL7" s="33"/>
      <c r="AM7" s="33">
        <v>45</v>
      </c>
      <c r="AN7" s="33"/>
      <c r="AO7" s="33"/>
      <c r="AP7" s="33">
        <v>180</v>
      </c>
      <c r="AQ7" s="33"/>
      <c r="AR7" s="33">
        <v>165</v>
      </c>
      <c r="AS7" s="33"/>
      <c r="AT7" s="33"/>
      <c r="AU7" s="370"/>
      <c r="AV7" s="33"/>
      <c r="AW7" s="33">
        <v>42</v>
      </c>
      <c r="AX7" s="33"/>
      <c r="AY7" s="33"/>
      <c r="AZ7" s="192"/>
      <c r="BA7" s="192"/>
      <c r="BB7" s="396"/>
      <c r="BC7" s="33"/>
      <c r="BD7" s="33"/>
      <c r="BE7" s="33"/>
      <c r="BF7" s="33"/>
      <c r="BG7" s="370"/>
      <c r="BH7" s="370"/>
      <c r="BI7" s="370"/>
      <c r="BJ7" s="370"/>
      <c r="BK7" s="765"/>
      <c r="BL7" s="556">
        <f t="shared" si="0"/>
        <v>735</v>
      </c>
      <c r="BM7" s="911">
        <f t="shared" si="1"/>
        <v>9</v>
      </c>
      <c r="BP7" s="32" t="s">
        <v>380</v>
      </c>
      <c r="BQ7" s="32" t="s">
        <v>69</v>
      </c>
      <c r="BR7" s="33" t="s">
        <v>506</v>
      </c>
      <c r="BS7" s="192">
        <v>2012</v>
      </c>
    </row>
    <row r="8" spans="3:71" ht="17.25" customHeight="1" x14ac:dyDescent="0.25">
      <c r="C8" s="554" t="s">
        <v>182</v>
      </c>
      <c r="D8" s="555">
        <v>4</v>
      </c>
      <c r="E8" s="86" t="s">
        <v>444</v>
      </c>
      <c r="F8" s="32" t="s">
        <v>380</v>
      </c>
      <c r="G8" s="32" t="s">
        <v>796</v>
      </c>
      <c r="H8" s="75" t="s">
        <v>507</v>
      </c>
      <c r="I8" s="192">
        <v>2016</v>
      </c>
      <c r="J8" s="396">
        <v>35</v>
      </c>
      <c r="K8" s="33"/>
      <c r="L8" s="33"/>
      <c r="M8" s="33"/>
      <c r="N8" s="33">
        <v>85</v>
      </c>
      <c r="O8" s="33"/>
      <c r="P8" s="33"/>
      <c r="Q8" s="33"/>
      <c r="R8" s="33">
        <v>80</v>
      </c>
      <c r="S8" s="33"/>
      <c r="T8" s="33"/>
      <c r="U8" s="33"/>
      <c r="V8" s="33">
        <v>80</v>
      </c>
      <c r="W8" s="33"/>
      <c r="X8" s="33">
        <v>20</v>
      </c>
      <c r="Y8" s="33"/>
      <c r="Z8" s="33">
        <v>16</v>
      </c>
      <c r="AA8" s="33"/>
      <c r="AB8" s="33"/>
      <c r="AC8" s="397"/>
      <c r="AD8" s="370"/>
      <c r="AE8" s="33"/>
      <c r="AF8" s="192">
        <v>22</v>
      </c>
      <c r="AG8" s="192"/>
      <c r="AH8" s="192"/>
      <c r="AI8" s="192"/>
      <c r="AJ8" s="474"/>
      <c r="AK8" s="474"/>
      <c r="AL8" s="474">
        <v>39</v>
      </c>
      <c r="AM8" s="474"/>
      <c r="AN8" s="474"/>
      <c r="AO8" s="474"/>
      <c r="AP8" s="474"/>
      <c r="AQ8" s="474">
        <v>165</v>
      </c>
      <c r="AR8" s="474"/>
      <c r="AS8" s="474"/>
      <c r="AT8" s="474"/>
      <c r="AU8" s="497"/>
      <c r="AV8" s="474"/>
      <c r="AW8" s="474"/>
      <c r="AX8" s="474"/>
      <c r="AY8" s="474"/>
      <c r="AZ8" s="473"/>
      <c r="BA8" s="473"/>
      <c r="BB8" s="475"/>
      <c r="BC8" s="474"/>
      <c r="BD8" s="474"/>
      <c r="BE8" s="474"/>
      <c r="BF8" s="474"/>
      <c r="BG8" s="497"/>
      <c r="BH8" s="497"/>
      <c r="BI8" s="497"/>
      <c r="BJ8" s="497"/>
      <c r="BK8" s="979"/>
      <c r="BL8" s="556">
        <f t="shared" si="0"/>
        <v>632</v>
      </c>
      <c r="BM8" s="911">
        <f t="shared" si="1"/>
        <v>9</v>
      </c>
      <c r="BP8" s="32" t="s">
        <v>380</v>
      </c>
      <c r="BQ8" s="32" t="s">
        <v>796</v>
      </c>
      <c r="BR8" s="75" t="s">
        <v>507</v>
      </c>
      <c r="BS8" s="192">
        <v>2016</v>
      </c>
    </row>
    <row r="9" spans="3:71" ht="17.25" customHeight="1" x14ac:dyDescent="0.25">
      <c r="C9" s="554" t="s">
        <v>183</v>
      </c>
      <c r="D9" s="555">
        <v>5</v>
      </c>
      <c r="E9" s="86" t="s">
        <v>444</v>
      </c>
      <c r="F9" s="32" t="s">
        <v>735</v>
      </c>
      <c r="G9" s="32" t="s">
        <v>427</v>
      </c>
      <c r="H9" s="75" t="s">
        <v>507</v>
      </c>
      <c r="I9" s="192">
        <v>2015</v>
      </c>
      <c r="J9" s="396">
        <v>43</v>
      </c>
      <c r="K9" s="33"/>
      <c r="L9" s="33"/>
      <c r="M9" s="33"/>
      <c r="N9" s="33">
        <v>95</v>
      </c>
      <c r="O9" s="33"/>
      <c r="P9" s="33"/>
      <c r="Q9" s="33"/>
      <c r="R9" s="33"/>
      <c r="S9" s="33"/>
      <c r="T9" s="33"/>
      <c r="U9" s="33"/>
      <c r="V9" s="33">
        <v>95</v>
      </c>
      <c r="W9" s="33"/>
      <c r="X9" s="33"/>
      <c r="Y9" s="33"/>
      <c r="Z9" s="33">
        <v>29</v>
      </c>
      <c r="AA9" s="33"/>
      <c r="AB9" s="33"/>
      <c r="AC9" s="397"/>
      <c r="AD9" s="370">
        <v>100</v>
      </c>
      <c r="AE9" s="33"/>
      <c r="AF9" s="192"/>
      <c r="AG9" s="192"/>
      <c r="AH9" s="192"/>
      <c r="AI9" s="192"/>
      <c r="AJ9" s="470"/>
      <c r="AK9" s="470"/>
      <c r="AL9" s="470"/>
      <c r="AM9" s="470"/>
      <c r="AN9" s="470"/>
      <c r="AO9" s="470"/>
      <c r="AP9" s="470"/>
      <c r="AQ9" s="470"/>
      <c r="AR9" s="470"/>
      <c r="AS9" s="470"/>
      <c r="AT9" s="470"/>
      <c r="AU9" s="496"/>
      <c r="AV9" s="470"/>
      <c r="AW9" s="470"/>
      <c r="AX9" s="474">
        <v>120</v>
      </c>
      <c r="AY9" s="470"/>
      <c r="AZ9" s="471"/>
      <c r="BA9" s="471"/>
      <c r="BB9" s="475"/>
      <c r="BC9" s="474"/>
      <c r="BD9" s="474"/>
      <c r="BE9" s="474"/>
      <c r="BF9" s="474"/>
      <c r="BG9" s="497"/>
      <c r="BH9" s="497"/>
      <c r="BI9" s="497"/>
      <c r="BJ9" s="497"/>
      <c r="BK9" s="979"/>
      <c r="BL9" s="556">
        <f t="shared" si="0"/>
        <v>542</v>
      </c>
      <c r="BM9" s="911">
        <f t="shared" si="1"/>
        <v>6</v>
      </c>
      <c r="BP9" s="32" t="s">
        <v>735</v>
      </c>
      <c r="BQ9" s="32" t="s">
        <v>427</v>
      </c>
      <c r="BR9" s="75" t="s">
        <v>507</v>
      </c>
      <c r="BS9" s="192">
        <v>2015</v>
      </c>
    </row>
    <row r="10" spans="3:71" ht="17.25" customHeight="1" x14ac:dyDescent="0.25">
      <c r="C10" s="554" t="s">
        <v>184</v>
      </c>
      <c r="D10" s="555">
        <v>6</v>
      </c>
      <c r="E10" s="29" t="s">
        <v>444</v>
      </c>
      <c r="F10" s="30" t="s">
        <v>529</v>
      </c>
      <c r="G10" s="30" t="s">
        <v>114</v>
      </c>
      <c r="H10" s="33" t="s">
        <v>506</v>
      </c>
      <c r="I10" s="193">
        <v>2011</v>
      </c>
      <c r="J10" s="396"/>
      <c r="K10" s="31"/>
      <c r="L10" s="31">
        <v>45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>
        <v>45</v>
      </c>
      <c r="Z10" s="31"/>
      <c r="AA10" s="31">
        <v>58</v>
      </c>
      <c r="AB10" s="31"/>
      <c r="AC10" s="395"/>
      <c r="AD10" s="369"/>
      <c r="AE10" s="31"/>
      <c r="AF10" s="193"/>
      <c r="AG10" s="193">
        <v>85</v>
      </c>
      <c r="AH10" s="193"/>
      <c r="AI10" s="193"/>
      <c r="AJ10" s="31"/>
      <c r="AK10" s="31"/>
      <c r="AL10" s="31"/>
      <c r="AM10" s="31">
        <v>75</v>
      </c>
      <c r="AN10" s="31"/>
      <c r="AO10" s="31"/>
      <c r="AP10" s="31"/>
      <c r="AQ10" s="31"/>
      <c r="AR10" s="31"/>
      <c r="AS10" s="31"/>
      <c r="AT10" s="31"/>
      <c r="AU10" s="369"/>
      <c r="AV10" s="31"/>
      <c r="AW10" s="31">
        <v>60</v>
      </c>
      <c r="AX10" s="31"/>
      <c r="AY10" s="31"/>
      <c r="AZ10" s="193"/>
      <c r="BA10" s="193"/>
      <c r="BB10" s="398"/>
      <c r="BC10" s="31"/>
      <c r="BD10" s="31"/>
      <c r="BE10" s="31"/>
      <c r="BF10" s="31"/>
      <c r="BG10" s="369"/>
      <c r="BH10" s="369"/>
      <c r="BI10" s="369"/>
      <c r="BJ10" s="369"/>
      <c r="BK10" s="980"/>
      <c r="BL10" s="556">
        <f t="shared" si="0"/>
        <v>428</v>
      </c>
      <c r="BM10" s="911">
        <f t="shared" si="1"/>
        <v>6</v>
      </c>
      <c r="BP10" s="30" t="s">
        <v>529</v>
      </c>
      <c r="BQ10" s="30" t="s">
        <v>114</v>
      </c>
      <c r="BR10" s="33" t="s">
        <v>506</v>
      </c>
      <c r="BS10" s="193">
        <v>2011</v>
      </c>
    </row>
    <row r="11" spans="3:71" ht="17.25" customHeight="1" x14ac:dyDescent="0.25">
      <c r="C11" s="554" t="s">
        <v>185</v>
      </c>
      <c r="D11" s="555">
        <v>7</v>
      </c>
      <c r="E11" s="29" t="s">
        <v>444</v>
      </c>
      <c r="F11" s="30" t="s">
        <v>394</v>
      </c>
      <c r="G11" s="30" t="s">
        <v>67</v>
      </c>
      <c r="H11" s="33" t="s">
        <v>506</v>
      </c>
      <c r="I11" s="193">
        <v>2011</v>
      </c>
      <c r="J11" s="398"/>
      <c r="K11" s="31">
        <v>40</v>
      </c>
      <c r="L11" s="31">
        <v>80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>
        <v>48</v>
      </c>
      <c r="AB11" s="31"/>
      <c r="AC11" s="395"/>
      <c r="AD11" s="369"/>
      <c r="AE11" s="31"/>
      <c r="AF11" s="193"/>
      <c r="AG11" s="193"/>
      <c r="AH11" s="193"/>
      <c r="AI11" s="31"/>
      <c r="AJ11" s="31"/>
      <c r="AK11" s="31"/>
      <c r="AL11" s="31"/>
      <c r="AM11" s="31"/>
      <c r="AN11" s="31"/>
      <c r="AO11" s="31"/>
      <c r="AP11" s="31">
        <v>54</v>
      </c>
      <c r="AQ11" s="31"/>
      <c r="AR11" s="31"/>
      <c r="AS11" s="31"/>
      <c r="AT11" s="31"/>
      <c r="AU11" s="369"/>
      <c r="AV11" s="31"/>
      <c r="AW11" s="31">
        <v>57</v>
      </c>
      <c r="AX11" s="31"/>
      <c r="AY11" s="31"/>
      <c r="AZ11" s="193"/>
      <c r="BA11" s="193"/>
      <c r="BB11" s="398"/>
      <c r="BC11" s="31"/>
      <c r="BD11" s="31"/>
      <c r="BE11" s="31"/>
      <c r="BF11" s="31"/>
      <c r="BG11" s="369"/>
      <c r="BH11" s="369"/>
      <c r="BI11" s="369"/>
      <c r="BJ11" s="369"/>
      <c r="BK11" s="980"/>
      <c r="BL11" s="556">
        <f t="shared" si="0"/>
        <v>329</v>
      </c>
      <c r="BM11" s="911">
        <f t="shared" si="1"/>
        <v>5</v>
      </c>
      <c r="BP11" s="30" t="s">
        <v>394</v>
      </c>
      <c r="BQ11" s="30" t="s">
        <v>67</v>
      </c>
      <c r="BR11" s="33" t="s">
        <v>506</v>
      </c>
      <c r="BS11" s="193">
        <v>2011</v>
      </c>
    </row>
    <row r="12" spans="3:71" ht="17.25" customHeight="1" x14ac:dyDescent="0.25">
      <c r="C12" s="554" t="s">
        <v>186</v>
      </c>
      <c r="D12" s="555">
        <v>8</v>
      </c>
      <c r="E12" s="29" t="s">
        <v>444</v>
      </c>
      <c r="F12" s="30" t="s">
        <v>393</v>
      </c>
      <c r="G12" s="30" t="s">
        <v>114</v>
      </c>
      <c r="H12" s="33" t="s">
        <v>506</v>
      </c>
      <c r="I12" s="193">
        <v>2011</v>
      </c>
      <c r="J12" s="398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>
        <v>40</v>
      </c>
      <c r="Z12" s="31"/>
      <c r="AA12" s="31">
        <v>40</v>
      </c>
      <c r="AB12" s="31"/>
      <c r="AC12" s="395"/>
      <c r="AD12" s="369"/>
      <c r="AE12" s="31"/>
      <c r="AF12" s="193"/>
      <c r="AG12" s="193">
        <v>65</v>
      </c>
      <c r="AH12" s="193"/>
      <c r="AI12" s="31"/>
      <c r="AJ12" s="470"/>
      <c r="AK12" s="470"/>
      <c r="AL12" s="470"/>
      <c r="AM12" s="470"/>
      <c r="AN12" s="470"/>
      <c r="AO12" s="470"/>
      <c r="AP12" s="470"/>
      <c r="AQ12" s="470"/>
      <c r="AR12" s="470"/>
      <c r="AS12" s="470"/>
      <c r="AT12" s="470"/>
      <c r="AU12" s="496"/>
      <c r="AV12" s="470"/>
      <c r="AW12" s="470"/>
      <c r="AX12" s="470"/>
      <c r="AY12" s="470"/>
      <c r="AZ12" s="471"/>
      <c r="BA12" s="471"/>
      <c r="BB12" s="472"/>
      <c r="BC12" s="470"/>
      <c r="BD12" s="470"/>
      <c r="BE12" s="470"/>
      <c r="BF12" s="470"/>
      <c r="BG12" s="496"/>
      <c r="BH12" s="496"/>
      <c r="BI12" s="496"/>
      <c r="BJ12" s="496"/>
      <c r="BK12" s="981"/>
      <c r="BL12" s="556">
        <f t="shared" si="0"/>
        <v>175</v>
      </c>
      <c r="BM12" s="911">
        <f t="shared" si="1"/>
        <v>3</v>
      </c>
      <c r="BP12" s="30" t="s">
        <v>393</v>
      </c>
      <c r="BQ12" s="30" t="s">
        <v>114</v>
      </c>
      <c r="BR12" s="33" t="s">
        <v>506</v>
      </c>
      <c r="BS12" s="193">
        <v>2011</v>
      </c>
    </row>
    <row r="13" spans="3:71" ht="17.25" customHeight="1" thickBot="1" x14ac:dyDescent="0.3">
      <c r="C13" s="554" t="s">
        <v>187</v>
      </c>
      <c r="D13" s="555">
        <v>9</v>
      </c>
      <c r="E13" s="29" t="s">
        <v>444</v>
      </c>
      <c r="F13" s="30" t="s">
        <v>528</v>
      </c>
      <c r="G13" s="30" t="s">
        <v>149</v>
      </c>
      <c r="H13" s="73" t="s">
        <v>507</v>
      </c>
      <c r="I13" s="193">
        <v>2014</v>
      </c>
      <c r="J13" s="398">
        <v>53</v>
      </c>
      <c r="K13" s="31"/>
      <c r="L13" s="31"/>
      <c r="M13" s="31"/>
      <c r="N13" s="31"/>
      <c r="O13" s="31"/>
      <c r="P13" s="31"/>
      <c r="Q13" s="31"/>
      <c r="R13" s="31"/>
      <c r="S13" s="33"/>
      <c r="T13" s="31"/>
      <c r="U13" s="31"/>
      <c r="V13" s="31"/>
      <c r="W13" s="31"/>
      <c r="X13" s="31"/>
      <c r="Y13" s="31"/>
      <c r="Z13" s="31"/>
      <c r="AA13" s="31"/>
      <c r="AB13" s="31"/>
      <c r="AC13" s="395"/>
      <c r="AD13" s="369"/>
      <c r="AE13" s="31"/>
      <c r="AF13" s="193"/>
      <c r="AG13" s="193"/>
      <c r="AH13" s="193"/>
      <c r="AI13" s="474"/>
      <c r="AJ13" s="33"/>
      <c r="AK13" s="33"/>
      <c r="AL13" s="31"/>
      <c r="AM13" s="31"/>
      <c r="AN13" s="31"/>
      <c r="AO13" s="31"/>
      <c r="AP13" s="31"/>
      <c r="AQ13" s="31"/>
      <c r="AR13" s="31"/>
      <c r="AS13" s="31"/>
      <c r="AT13" s="31"/>
      <c r="AU13" s="369"/>
      <c r="AV13" s="31"/>
      <c r="AW13" s="31"/>
      <c r="AX13" s="31"/>
      <c r="AY13" s="31"/>
      <c r="AZ13" s="192"/>
      <c r="BA13" s="192"/>
      <c r="BB13" s="396"/>
      <c r="BC13" s="31"/>
      <c r="BD13" s="31"/>
      <c r="BE13" s="31"/>
      <c r="BF13" s="33"/>
      <c r="BG13" s="370"/>
      <c r="BH13" s="370"/>
      <c r="BI13" s="370"/>
      <c r="BJ13" s="370"/>
      <c r="BK13" s="765"/>
      <c r="BL13" s="556">
        <f t="shared" si="0"/>
        <v>63</v>
      </c>
      <c r="BM13" s="911">
        <f t="shared" si="1"/>
        <v>1</v>
      </c>
      <c r="BP13" s="30" t="s">
        <v>528</v>
      </c>
      <c r="BQ13" s="30" t="s">
        <v>149</v>
      </c>
      <c r="BR13" s="73" t="s">
        <v>507</v>
      </c>
      <c r="BS13" s="193">
        <v>2014</v>
      </c>
    </row>
    <row r="14" spans="3:71" ht="17.25" customHeight="1" thickBot="1" x14ac:dyDescent="0.3">
      <c r="C14" s="554" t="s">
        <v>188</v>
      </c>
      <c r="D14" s="557">
        <v>10</v>
      </c>
      <c r="E14" s="1774" t="s">
        <v>444</v>
      </c>
      <c r="F14" s="1775" t="s">
        <v>529</v>
      </c>
      <c r="G14" s="1775" t="s">
        <v>89</v>
      </c>
      <c r="H14" s="76" t="s">
        <v>507</v>
      </c>
      <c r="I14" s="1776">
        <v>2018</v>
      </c>
      <c r="J14" s="1777"/>
      <c r="K14" s="1776"/>
      <c r="L14" s="1776"/>
      <c r="M14" s="1776"/>
      <c r="N14" s="1776"/>
      <c r="O14" s="1776"/>
      <c r="P14" s="1776"/>
      <c r="Q14" s="1776"/>
      <c r="R14" s="1776"/>
      <c r="S14" s="1776"/>
      <c r="T14" s="1776"/>
      <c r="U14" s="1776"/>
      <c r="V14" s="1776"/>
      <c r="W14" s="1776"/>
      <c r="X14" s="1776"/>
      <c r="Y14" s="1776"/>
      <c r="Z14" s="1776">
        <v>24</v>
      </c>
      <c r="AA14" s="1776"/>
      <c r="AB14" s="1776"/>
      <c r="AC14" s="1778"/>
      <c r="AD14" s="1779"/>
      <c r="AE14" s="1776"/>
      <c r="AF14" s="1780"/>
      <c r="AG14" s="1780"/>
      <c r="AH14" s="1780"/>
      <c r="AI14" s="1776"/>
      <c r="AJ14" s="1781"/>
      <c r="AK14" s="1781"/>
      <c r="AL14" s="1781">
        <v>17</v>
      </c>
      <c r="AM14" s="1781"/>
      <c r="AN14" s="1781"/>
      <c r="AO14" s="1781"/>
      <c r="AP14" s="1781"/>
      <c r="AQ14" s="1781"/>
      <c r="AR14" s="1781"/>
      <c r="AS14" s="1781"/>
      <c r="AT14" s="1781"/>
      <c r="AU14" s="1782"/>
      <c r="AV14" s="1781"/>
      <c r="AW14" s="1781"/>
      <c r="AX14" s="1781"/>
      <c r="AY14" s="1781"/>
      <c r="AZ14" s="1783"/>
      <c r="BA14" s="1783"/>
      <c r="BB14" s="1784"/>
      <c r="BC14" s="1781"/>
      <c r="BD14" s="1781"/>
      <c r="BE14" s="1781"/>
      <c r="BF14" s="1781"/>
      <c r="BG14" s="1782"/>
      <c r="BH14" s="1782"/>
      <c r="BI14" s="1782"/>
      <c r="BJ14" s="1782"/>
      <c r="BK14" s="1785"/>
      <c r="BL14" s="1786">
        <f t="shared" si="0"/>
        <v>61</v>
      </c>
      <c r="BM14" s="911">
        <f t="shared" si="1"/>
        <v>2</v>
      </c>
      <c r="BN14" s="562">
        <f>SUM(BM5:BM14)</f>
        <v>60</v>
      </c>
      <c r="BO14" s="1897">
        <f>SUM(BL5:BL14)+(BM14*10)</f>
        <v>5163</v>
      </c>
      <c r="BP14" s="1775" t="s">
        <v>529</v>
      </c>
      <c r="BQ14" s="1775" t="s">
        <v>89</v>
      </c>
      <c r="BR14" s="76" t="s">
        <v>507</v>
      </c>
      <c r="BS14" s="1776">
        <v>2018</v>
      </c>
    </row>
    <row r="15" spans="3:71" ht="17.25" customHeight="1" thickBot="1" x14ac:dyDescent="0.3">
      <c r="C15" s="554" t="s">
        <v>189</v>
      </c>
      <c r="D15" s="1834" t="s">
        <v>191</v>
      </c>
      <c r="E15" s="1835" t="s">
        <v>932</v>
      </c>
      <c r="F15" s="1836" t="s">
        <v>933</v>
      </c>
      <c r="G15" s="1836" t="s">
        <v>149</v>
      </c>
      <c r="H15" s="1837" t="s">
        <v>507</v>
      </c>
      <c r="I15" s="1838">
        <v>2016</v>
      </c>
      <c r="J15" s="1838"/>
      <c r="K15" s="1838"/>
      <c r="L15" s="1838"/>
      <c r="M15" s="1838"/>
      <c r="N15" s="1838"/>
      <c r="O15" s="1838"/>
      <c r="P15" s="1838"/>
      <c r="Q15" s="1838"/>
      <c r="R15" s="1838"/>
      <c r="S15" s="1838"/>
      <c r="T15" s="1838"/>
      <c r="U15" s="1838"/>
      <c r="V15" s="1838"/>
      <c r="W15" s="1838"/>
      <c r="X15" s="1838"/>
      <c r="Y15" s="1838"/>
      <c r="Z15" s="1838"/>
      <c r="AA15" s="1838"/>
      <c r="AB15" s="1838"/>
      <c r="AC15" s="1839"/>
      <c r="AD15" s="1840">
        <v>95</v>
      </c>
      <c r="AE15" s="1838"/>
      <c r="AF15" s="1838"/>
      <c r="AG15" s="1838"/>
      <c r="AH15" s="1838"/>
      <c r="AI15" s="1838"/>
      <c r="AJ15" s="1841"/>
      <c r="AK15" s="1841"/>
      <c r="AL15" s="1841"/>
      <c r="AM15" s="1841"/>
      <c r="AN15" s="1841"/>
      <c r="AO15" s="1841"/>
      <c r="AP15" s="1841"/>
      <c r="AQ15" s="1841"/>
      <c r="AR15" s="1841"/>
      <c r="AS15" s="1841"/>
      <c r="AT15" s="1841"/>
      <c r="AU15" s="1842"/>
      <c r="AV15" s="1841"/>
      <c r="AW15" s="1841"/>
      <c r="AX15" s="1841"/>
      <c r="AY15" s="1841"/>
      <c r="AZ15" s="1841"/>
      <c r="BA15" s="1841"/>
      <c r="BB15" s="1843"/>
      <c r="BC15" s="1841"/>
      <c r="BD15" s="1841"/>
      <c r="BE15" s="1841"/>
      <c r="BF15" s="1841"/>
      <c r="BG15" s="1842"/>
      <c r="BH15" s="1842"/>
      <c r="BI15" s="1842"/>
      <c r="BJ15" s="1842"/>
      <c r="BK15" s="1844"/>
      <c r="BL15" s="1845">
        <f t="shared" ref="BL15:BL16" si="2">SUM(J15:BA15)+(BM15*10)</f>
        <v>105</v>
      </c>
      <c r="BM15" s="1846">
        <f t="shared" si="1"/>
        <v>1</v>
      </c>
      <c r="BN15" s="772">
        <f>SUM(BM15:BM15)</f>
        <v>1</v>
      </c>
      <c r="BO15" s="660">
        <f>SUM(BL15:BL15)</f>
        <v>105</v>
      </c>
      <c r="BP15" s="1835" t="s">
        <v>933</v>
      </c>
      <c r="BQ15" s="1836" t="s">
        <v>149</v>
      </c>
      <c r="BR15" s="1837" t="s">
        <v>507</v>
      </c>
      <c r="BS15" s="1847">
        <v>2016</v>
      </c>
    </row>
    <row r="16" spans="3:71" ht="17.25" customHeight="1" x14ac:dyDescent="0.25">
      <c r="C16" s="554" t="s">
        <v>190</v>
      </c>
      <c r="D16" s="560">
        <v>1</v>
      </c>
      <c r="E16" s="1823" t="s">
        <v>907</v>
      </c>
      <c r="F16" s="1824" t="s">
        <v>908</v>
      </c>
      <c r="G16" s="1824" t="s">
        <v>114</v>
      </c>
      <c r="H16" s="1285" t="s">
        <v>507</v>
      </c>
      <c r="I16" s="1825">
        <v>2012</v>
      </c>
      <c r="J16" s="1825"/>
      <c r="K16" s="1825"/>
      <c r="L16" s="1825"/>
      <c r="M16" s="1825"/>
      <c r="N16" s="1825"/>
      <c r="O16" s="1825"/>
      <c r="P16" s="1825"/>
      <c r="Q16" s="1825"/>
      <c r="R16" s="1825"/>
      <c r="S16" s="1825"/>
      <c r="T16" s="1825"/>
      <c r="U16" s="1825"/>
      <c r="V16" s="1825"/>
      <c r="W16" s="1825"/>
      <c r="X16" s="1825"/>
      <c r="Y16" s="1825"/>
      <c r="Z16" s="1825"/>
      <c r="AA16" s="1825">
        <v>21</v>
      </c>
      <c r="AB16" s="1825"/>
      <c r="AC16" s="1826"/>
      <c r="AD16" s="1827"/>
      <c r="AE16" s="1825"/>
      <c r="AF16" s="1825"/>
      <c r="AG16" s="1825"/>
      <c r="AH16" s="1825"/>
      <c r="AI16" s="1825"/>
      <c r="AJ16" s="1828"/>
      <c r="AK16" s="1828"/>
      <c r="AL16" s="1828"/>
      <c r="AM16" s="1828">
        <v>57</v>
      </c>
      <c r="AN16" s="1828"/>
      <c r="AO16" s="1828"/>
      <c r="AP16" s="1828"/>
      <c r="AQ16" s="1828"/>
      <c r="AR16" s="1828"/>
      <c r="AS16" s="1828"/>
      <c r="AT16" s="1828"/>
      <c r="AU16" s="1829"/>
      <c r="AV16" s="1828">
        <v>70</v>
      </c>
      <c r="AW16" s="1828"/>
      <c r="AX16" s="1828"/>
      <c r="AY16" s="1828"/>
      <c r="AZ16" s="1828"/>
      <c r="BA16" s="1828"/>
      <c r="BB16" s="1830"/>
      <c r="BC16" s="1828"/>
      <c r="BD16" s="1828"/>
      <c r="BE16" s="1828"/>
      <c r="BF16" s="1828"/>
      <c r="BG16" s="1829"/>
      <c r="BH16" s="1829"/>
      <c r="BI16" s="1829"/>
      <c r="BJ16" s="1829"/>
      <c r="BK16" s="1831"/>
      <c r="BL16" s="1832">
        <f t="shared" si="2"/>
        <v>178</v>
      </c>
      <c r="BM16" s="1833">
        <f t="shared" si="1"/>
        <v>3</v>
      </c>
      <c r="BN16" s="96"/>
      <c r="BP16" s="1823" t="s">
        <v>908</v>
      </c>
      <c r="BQ16" s="1824" t="s">
        <v>114</v>
      </c>
      <c r="BR16" s="1285" t="s">
        <v>507</v>
      </c>
      <c r="BS16" s="1901">
        <v>2012</v>
      </c>
    </row>
    <row r="17" spans="3:74" ht="17.25" customHeight="1" x14ac:dyDescent="0.25">
      <c r="C17" s="554" t="s">
        <v>194</v>
      </c>
      <c r="D17" s="554" t="s">
        <v>192</v>
      </c>
      <c r="E17" s="1823" t="s">
        <v>907</v>
      </c>
      <c r="F17" s="1684" t="s">
        <v>1043</v>
      </c>
      <c r="G17" s="1684" t="s">
        <v>76</v>
      </c>
      <c r="H17" s="73" t="s">
        <v>507</v>
      </c>
      <c r="I17" s="1685">
        <v>2015</v>
      </c>
      <c r="J17" s="1685"/>
      <c r="K17" s="1685"/>
      <c r="L17" s="1685"/>
      <c r="M17" s="1685"/>
      <c r="N17" s="1685"/>
      <c r="O17" s="1685"/>
      <c r="P17" s="1685"/>
      <c r="Q17" s="1685"/>
      <c r="R17" s="1685"/>
      <c r="S17" s="1685"/>
      <c r="T17" s="1685"/>
      <c r="U17" s="1685"/>
      <c r="V17" s="1685"/>
      <c r="W17" s="1685"/>
      <c r="X17" s="1685"/>
      <c r="Y17" s="1685"/>
      <c r="Z17" s="1685"/>
      <c r="AA17" s="1685"/>
      <c r="AB17" s="1685"/>
      <c r="AC17" s="1686"/>
      <c r="AD17" s="1687"/>
      <c r="AE17" s="1685"/>
      <c r="AF17" s="1685"/>
      <c r="AG17" s="1685"/>
      <c r="AH17" s="1685"/>
      <c r="AI17" s="1685"/>
      <c r="AJ17" s="1688"/>
      <c r="AK17" s="1688"/>
      <c r="AL17" s="1688"/>
      <c r="AM17" s="1688"/>
      <c r="AN17" s="1688"/>
      <c r="AO17" s="1688"/>
      <c r="AP17" s="1688"/>
      <c r="AQ17" s="1688"/>
      <c r="AR17" s="1688"/>
      <c r="AS17" s="1688"/>
      <c r="AT17" s="1688"/>
      <c r="AU17" s="1689">
        <v>24</v>
      </c>
      <c r="AV17" s="1688"/>
      <c r="AW17" s="1688"/>
      <c r="AX17" s="1688"/>
      <c r="AY17" s="1688"/>
      <c r="AZ17" s="1688"/>
      <c r="BA17" s="1688"/>
      <c r="BB17" s="1690"/>
      <c r="BC17" s="1688"/>
      <c r="BD17" s="1688"/>
      <c r="BE17" s="1688"/>
      <c r="BF17" s="1688"/>
      <c r="BG17" s="1689"/>
      <c r="BH17" s="1829"/>
      <c r="BI17" s="1829"/>
      <c r="BJ17" s="1829"/>
      <c r="BK17" s="1831"/>
      <c r="BL17" s="1832">
        <f t="shared" ref="BL17:BL18" si="3">SUM(J17:BA17)+(BM17*10)</f>
        <v>34</v>
      </c>
      <c r="BM17" s="1833">
        <f t="shared" si="1"/>
        <v>1</v>
      </c>
      <c r="BN17" s="96"/>
      <c r="BP17" s="1822" t="s">
        <v>1043</v>
      </c>
      <c r="BQ17" s="1684" t="s">
        <v>76</v>
      </c>
      <c r="BR17" s="73" t="s">
        <v>507</v>
      </c>
      <c r="BS17" s="1902">
        <v>2015</v>
      </c>
    </row>
    <row r="18" spans="3:74" ht="17.25" customHeight="1" thickBot="1" x14ac:dyDescent="0.3">
      <c r="C18" s="554" t="s">
        <v>195</v>
      </c>
      <c r="D18" s="561">
        <v>3</v>
      </c>
      <c r="E18" s="1822" t="s">
        <v>907</v>
      </c>
      <c r="F18" s="1684" t="s">
        <v>1044</v>
      </c>
      <c r="G18" s="1684" t="s">
        <v>178</v>
      </c>
      <c r="H18" s="73" t="s">
        <v>507</v>
      </c>
      <c r="I18" s="1685">
        <v>2017</v>
      </c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6"/>
      <c r="AD18" s="1687"/>
      <c r="AE18" s="1685"/>
      <c r="AF18" s="1685"/>
      <c r="AG18" s="1685"/>
      <c r="AH18" s="1685"/>
      <c r="AI18" s="1685"/>
      <c r="AJ18" s="1688"/>
      <c r="AK18" s="1688"/>
      <c r="AL18" s="1688"/>
      <c r="AM18" s="1688"/>
      <c r="AN18" s="1688"/>
      <c r="AO18" s="1688"/>
      <c r="AP18" s="1688"/>
      <c r="AQ18" s="1688"/>
      <c r="AR18" s="1688"/>
      <c r="AS18" s="1688"/>
      <c r="AT18" s="1688"/>
      <c r="AU18" s="1689">
        <v>14</v>
      </c>
      <c r="AV18" s="1688"/>
      <c r="AW18" s="1688"/>
      <c r="AX18" s="1688"/>
      <c r="AY18" s="1688"/>
      <c r="AZ18" s="1688"/>
      <c r="BA18" s="1688"/>
      <c r="BB18" s="1690"/>
      <c r="BC18" s="1688"/>
      <c r="BD18" s="1688"/>
      <c r="BE18" s="1688"/>
      <c r="BF18" s="1688"/>
      <c r="BG18" s="1689"/>
      <c r="BH18" s="1829"/>
      <c r="BI18" s="1829"/>
      <c r="BJ18" s="1829"/>
      <c r="BK18" s="1831"/>
      <c r="BL18" s="1832">
        <f t="shared" si="3"/>
        <v>24</v>
      </c>
      <c r="BM18" s="1833">
        <f t="shared" ref="BM18:BM19" si="4">COUNTA(J18:BK18)</f>
        <v>1</v>
      </c>
      <c r="BN18" s="96"/>
      <c r="BP18" s="1822" t="s">
        <v>1044</v>
      </c>
      <c r="BQ18" s="1684" t="s">
        <v>178</v>
      </c>
      <c r="BR18" s="73" t="s">
        <v>507</v>
      </c>
      <c r="BS18" s="1902">
        <v>2017</v>
      </c>
    </row>
    <row r="19" spans="3:74" ht="17.25" customHeight="1" thickBot="1" x14ac:dyDescent="0.3">
      <c r="C19" s="554" t="s">
        <v>196</v>
      </c>
      <c r="D19" s="584">
        <v>4</v>
      </c>
      <c r="E19" s="1821" t="s">
        <v>907</v>
      </c>
      <c r="F19" s="1675" t="s">
        <v>1045</v>
      </c>
      <c r="G19" s="1675" t="s">
        <v>477</v>
      </c>
      <c r="H19" s="73" t="s">
        <v>507</v>
      </c>
      <c r="I19" s="1676">
        <v>2016</v>
      </c>
      <c r="J19" s="1676"/>
      <c r="K19" s="1676"/>
      <c r="L19" s="1676"/>
      <c r="M19" s="1676"/>
      <c r="N19" s="1676"/>
      <c r="O19" s="1676"/>
      <c r="P19" s="1676"/>
      <c r="Q19" s="1676"/>
      <c r="R19" s="1676"/>
      <c r="S19" s="1676"/>
      <c r="T19" s="1676"/>
      <c r="U19" s="1676"/>
      <c r="V19" s="1676"/>
      <c r="W19" s="1676"/>
      <c r="X19" s="1676"/>
      <c r="Y19" s="1676"/>
      <c r="Z19" s="1676"/>
      <c r="AA19" s="1676"/>
      <c r="AB19" s="1676"/>
      <c r="AC19" s="1677"/>
      <c r="AD19" s="1678"/>
      <c r="AE19" s="1676"/>
      <c r="AF19" s="1676"/>
      <c r="AG19" s="1676"/>
      <c r="AH19" s="1676"/>
      <c r="AI19" s="1676"/>
      <c r="AJ19" s="1679"/>
      <c r="AK19" s="1679"/>
      <c r="AL19" s="1679"/>
      <c r="AM19" s="1679"/>
      <c r="AN19" s="1679"/>
      <c r="AO19" s="1679"/>
      <c r="AP19" s="1679"/>
      <c r="AQ19" s="1679"/>
      <c r="AR19" s="1679"/>
      <c r="AS19" s="1679"/>
      <c r="AT19" s="1679"/>
      <c r="AU19" s="1680">
        <v>12</v>
      </c>
      <c r="AV19" s="1679"/>
      <c r="AW19" s="1679"/>
      <c r="AX19" s="1679"/>
      <c r="AY19" s="1679"/>
      <c r="AZ19" s="1679"/>
      <c r="BA19" s="1679"/>
      <c r="BB19" s="1681"/>
      <c r="BC19" s="1679"/>
      <c r="BD19" s="1679"/>
      <c r="BE19" s="1679"/>
      <c r="BF19" s="1679"/>
      <c r="BG19" s="1680"/>
      <c r="BH19" s="1680"/>
      <c r="BI19" s="1680"/>
      <c r="BJ19" s="1680"/>
      <c r="BK19" s="1682"/>
      <c r="BL19" s="1683">
        <f t="shared" ref="BL19" si="5">SUM(J19:BA19)+(BM19*10)</f>
        <v>22</v>
      </c>
      <c r="BM19" s="2053">
        <f t="shared" si="4"/>
        <v>1</v>
      </c>
      <c r="BN19" s="1673">
        <f>SUM(BM16:BM19)</f>
        <v>6</v>
      </c>
      <c r="BO19" s="1674">
        <f>SUM(BL16:BL19)</f>
        <v>258</v>
      </c>
      <c r="BP19" s="1821" t="s">
        <v>1045</v>
      </c>
      <c r="BQ19" s="1675" t="s">
        <v>477</v>
      </c>
      <c r="BR19" s="73" t="s">
        <v>507</v>
      </c>
      <c r="BS19" s="1903">
        <v>2016</v>
      </c>
    </row>
    <row r="20" spans="3:74" ht="17.25" customHeight="1" x14ac:dyDescent="0.25">
      <c r="C20" s="554" t="s">
        <v>197</v>
      </c>
      <c r="D20" s="553">
        <v>1</v>
      </c>
      <c r="E20" s="1660" t="s">
        <v>11</v>
      </c>
      <c r="F20" s="897" t="s">
        <v>426</v>
      </c>
      <c r="G20" s="897" t="s">
        <v>427</v>
      </c>
      <c r="H20" s="452" t="s">
        <v>506</v>
      </c>
      <c r="I20" s="898">
        <v>2012</v>
      </c>
      <c r="J20" s="697"/>
      <c r="K20" s="452"/>
      <c r="L20" s="452">
        <v>115</v>
      </c>
      <c r="M20" s="452">
        <v>75</v>
      </c>
      <c r="N20" s="452"/>
      <c r="O20" s="452"/>
      <c r="P20" s="452"/>
      <c r="Q20" s="452"/>
      <c r="R20" s="452"/>
      <c r="S20" s="452"/>
      <c r="T20" s="452">
        <v>85</v>
      </c>
      <c r="U20" s="898">
        <v>125</v>
      </c>
      <c r="V20" s="452"/>
      <c r="W20" s="452"/>
      <c r="X20" s="452"/>
      <c r="Y20" s="452"/>
      <c r="Z20" s="452"/>
      <c r="AA20" s="452"/>
      <c r="AB20" s="453">
        <v>105</v>
      </c>
      <c r="AC20" s="899">
        <v>85</v>
      </c>
      <c r="AD20" s="900"/>
      <c r="AE20" s="452"/>
      <c r="AF20" s="898"/>
      <c r="AG20" s="898">
        <v>115</v>
      </c>
      <c r="AH20" s="898">
        <v>115</v>
      </c>
      <c r="AI20" s="898"/>
      <c r="AJ20" s="452"/>
      <c r="AK20" s="452">
        <v>125</v>
      </c>
      <c r="AL20" s="452"/>
      <c r="AM20" s="452">
        <v>115</v>
      </c>
      <c r="AN20" s="452">
        <v>125</v>
      </c>
      <c r="AO20" s="452">
        <v>210</v>
      </c>
      <c r="AP20" s="452">
        <v>230</v>
      </c>
      <c r="AQ20" s="452"/>
      <c r="AR20" s="452">
        <v>210</v>
      </c>
      <c r="AS20" s="452"/>
      <c r="AT20" s="452">
        <v>100</v>
      </c>
      <c r="AU20" s="900"/>
      <c r="AV20" s="452">
        <v>115</v>
      </c>
      <c r="AW20" s="452">
        <v>95</v>
      </c>
      <c r="AX20" s="452"/>
      <c r="AY20" s="452">
        <v>120</v>
      </c>
      <c r="AZ20" s="898"/>
      <c r="BA20" s="898"/>
      <c r="BB20" s="901"/>
      <c r="BC20" s="452">
        <v>10</v>
      </c>
      <c r="BD20" s="452">
        <v>10</v>
      </c>
      <c r="BE20" s="452">
        <v>10</v>
      </c>
      <c r="BF20" s="452">
        <v>10</v>
      </c>
      <c r="BG20" s="900"/>
      <c r="BH20" s="900">
        <v>10</v>
      </c>
      <c r="BI20" s="900">
        <v>10</v>
      </c>
      <c r="BJ20" s="900"/>
      <c r="BK20" s="453"/>
      <c r="BL20" s="1544">
        <f t="shared" ref="BL20" si="6">SUM(J20:BA20)+(BM20*10)</f>
        <v>2505</v>
      </c>
      <c r="BM20" s="449">
        <f t="shared" ref="BM20:BM36" si="7">COUNTA(J20:BK20)</f>
        <v>24</v>
      </c>
      <c r="BN20" s="96"/>
      <c r="BP20" s="897" t="s">
        <v>426</v>
      </c>
      <c r="BQ20" s="897" t="s">
        <v>427</v>
      </c>
      <c r="BR20" s="452" t="s">
        <v>506</v>
      </c>
      <c r="BS20" s="898">
        <v>2012</v>
      </c>
      <c r="BT20" s="94"/>
      <c r="BU20" s="94"/>
      <c r="BV20" s="94"/>
    </row>
    <row r="21" spans="3:74" ht="17.25" customHeight="1" x14ac:dyDescent="0.25">
      <c r="C21" s="554" t="s">
        <v>198</v>
      </c>
      <c r="D21" s="555">
        <v>2</v>
      </c>
      <c r="E21" s="2055" t="s">
        <v>11</v>
      </c>
      <c r="F21" s="897" t="s">
        <v>168</v>
      </c>
      <c r="G21" s="897" t="s">
        <v>165</v>
      </c>
      <c r="H21" s="452" t="s">
        <v>506</v>
      </c>
      <c r="I21" s="898">
        <v>2015</v>
      </c>
      <c r="J21" s="901"/>
      <c r="K21" s="452"/>
      <c r="L21" s="452"/>
      <c r="M21" s="452"/>
      <c r="N21" s="452"/>
      <c r="O21" s="452"/>
      <c r="P21" s="452">
        <v>53</v>
      </c>
      <c r="Q21" s="452"/>
      <c r="R21" s="452">
        <v>125</v>
      </c>
      <c r="S21" s="452"/>
      <c r="T21" s="452"/>
      <c r="U21" s="898"/>
      <c r="V21" s="452">
        <v>115</v>
      </c>
      <c r="W21" s="452"/>
      <c r="X21" s="452">
        <v>63</v>
      </c>
      <c r="Y21" s="452"/>
      <c r="Z21" s="452">
        <v>63</v>
      </c>
      <c r="AA21" s="452"/>
      <c r="AB21" s="453"/>
      <c r="AC21" s="899"/>
      <c r="AD21" s="900">
        <v>135</v>
      </c>
      <c r="AE21" s="452"/>
      <c r="AF21" s="898">
        <v>135</v>
      </c>
      <c r="AG21" s="898"/>
      <c r="AH21" s="898"/>
      <c r="AI21" s="898">
        <v>150</v>
      </c>
      <c r="AJ21" s="452"/>
      <c r="AK21" s="452">
        <v>51</v>
      </c>
      <c r="AL21" s="452">
        <v>115</v>
      </c>
      <c r="AM21" s="452"/>
      <c r="AN21" s="452"/>
      <c r="AO21" s="452"/>
      <c r="AP21" s="452">
        <v>125</v>
      </c>
      <c r="AQ21" s="452">
        <v>260</v>
      </c>
      <c r="AR21" s="452"/>
      <c r="AS21" s="452"/>
      <c r="AT21" s="452">
        <v>100</v>
      </c>
      <c r="AU21" s="900">
        <v>95</v>
      </c>
      <c r="AV21" s="452"/>
      <c r="AW21" s="452">
        <v>24</v>
      </c>
      <c r="AX21" s="452">
        <v>300</v>
      </c>
      <c r="AY21" s="452"/>
      <c r="AZ21" s="898"/>
      <c r="BA21" s="898"/>
      <c r="BB21" s="901"/>
      <c r="BC21" s="452"/>
      <c r="BD21" s="452"/>
      <c r="BE21" s="452"/>
      <c r="BF21" s="452"/>
      <c r="BG21" s="900"/>
      <c r="BH21" s="900">
        <v>10</v>
      </c>
      <c r="BI21" s="900">
        <v>10</v>
      </c>
      <c r="BJ21" s="900"/>
      <c r="BK21" s="453"/>
      <c r="BL21" s="1544">
        <f t="shared" ref="BL21:BL34" si="8">SUM(J21:BA21)+(BM21*10)</f>
        <v>2089</v>
      </c>
      <c r="BM21" s="1544">
        <f t="shared" si="7"/>
        <v>18</v>
      </c>
      <c r="BN21" s="96"/>
      <c r="BP21" s="897" t="s">
        <v>168</v>
      </c>
      <c r="BQ21" s="897" t="s">
        <v>165</v>
      </c>
      <c r="BR21" s="452" t="s">
        <v>506</v>
      </c>
      <c r="BS21" s="898">
        <v>2015</v>
      </c>
    </row>
    <row r="22" spans="3:74" ht="17.25" customHeight="1" x14ac:dyDescent="0.25">
      <c r="C22" s="554" t="s">
        <v>199</v>
      </c>
      <c r="D22" s="555">
        <v>3</v>
      </c>
      <c r="E22" s="938" t="s">
        <v>11</v>
      </c>
      <c r="F22" s="37" t="s">
        <v>161</v>
      </c>
      <c r="G22" s="37" t="s">
        <v>82</v>
      </c>
      <c r="H22" s="38" t="s">
        <v>506</v>
      </c>
      <c r="I22" s="198">
        <v>2012</v>
      </c>
      <c r="J22" s="399"/>
      <c r="K22" s="38"/>
      <c r="L22" s="38">
        <v>75</v>
      </c>
      <c r="M22" s="38">
        <v>100</v>
      </c>
      <c r="N22" s="35"/>
      <c r="O22" s="38"/>
      <c r="P22" s="38"/>
      <c r="Q22" s="38">
        <v>53</v>
      </c>
      <c r="R22" s="38"/>
      <c r="S22" s="38"/>
      <c r="T22" s="38">
        <v>75</v>
      </c>
      <c r="U22" s="198">
        <v>105</v>
      </c>
      <c r="V22" s="38"/>
      <c r="W22" s="38"/>
      <c r="X22" s="38"/>
      <c r="Y22" s="38">
        <v>63</v>
      </c>
      <c r="Z22" s="38"/>
      <c r="AA22" s="38"/>
      <c r="AB22" s="199">
        <v>80</v>
      </c>
      <c r="AC22" s="401">
        <v>105</v>
      </c>
      <c r="AD22" s="372"/>
      <c r="AE22" s="38"/>
      <c r="AF22" s="198"/>
      <c r="AG22" s="198">
        <v>135</v>
      </c>
      <c r="AH22" s="198">
        <v>100</v>
      </c>
      <c r="AI22" s="198"/>
      <c r="AJ22" s="38"/>
      <c r="AK22" s="38">
        <v>135</v>
      </c>
      <c r="AL22" s="38"/>
      <c r="AM22" s="38">
        <v>170</v>
      </c>
      <c r="AN22" s="38"/>
      <c r="AO22" s="38"/>
      <c r="AP22" s="38">
        <v>180</v>
      </c>
      <c r="AQ22" s="38"/>
      <c r="AR22" s="38"/>
      <c r="AS22" s="38"/>
      <c r="AT22" s="38">
        <v>50</v>
      </c>
      <c r="AU22" s="372"/>
      <c r="AV22" s="38">
        <v>135</v>
      </c>
      <c r="AW22" s="38">
        <v>115</v>
      </c>
      <c r="AX22" s="38"/>
      <c r="AY22" s="38"/>
      <c r="AZ22" s="198"/>
      <c r="BA22" s="198"/>
      <c r="BB22" s="399">
        <v>10</v>
      </c>
      <c r="BC22" s="38">
        <v>10</v>
      </c>
      <c r="BD22" s="38">
        <v>10</v>
      </c>
      <c r="BE22" s="38">
        <v>10</v>
      </c>
      <c r="BF22" s="38">
        <v>10</v>
      </c>
      <c r="BG22" s="372">
        <v>10</v>
      </c>
      <c r="BH22" s="1529"/>
      <c r="BI22" s="1529"/>
      <c r="BJ22" s="1529"/>
      <c r="BK22" s="1672"/>
      <c r="BL22" s="1544">
        <f t="shared" si="8"/>
        <v>1896</v>
      </c>
      <c r="BM22" s="1544">
        <f t="shared" si="7"/>
        <v>22</v>
      </c>
      <c r="BN22" s="96"/>
      <c r="BP22" s="37" t="s">
        <v>161</v>
      </c>
      <c r="BQ22" s="37" t="s">
        <v>82</v>
      </c>
      <c r="BR22" s="38" t="s">
        <v>506</v>
      </c>
      <c r="BS22" s="198">
        <v>2012</v>
      </c>
    </row>
    <row r="23" spans="3:74" ht="17.25" customHeight="1" x14ac:dyDescent="0.25">
      <c r="C23" s="554" t="s">
        <v>200</v>
      </c>
      <c r="D23" s="555">
        <v>4</v>
      </c>
      <c r="E23" s="938" t="s">
        <v>11</v>
      </c>
      <c r="F23" s="37" t="s">
        <v>843</v>
      </c>
      <c r="G23" s="37" t="s">
        <v>170</v>
      </c>
      <c r="H23" s="38" t="s">
        <v>506</v>
      </c>
      <c r="I23" s="198">
        <v>2014</v>
      </c>
      <c r="J23" s="399"/>
      <c r="K23" s="38"/>
      <c r="L23" s="38"/>
      <c r="M23" s="38"/>
      <c r="N23" s="35"/>
      <c r="O23" s="38"/>
      <c r="P23" s="38">
        <v>38</v>
      </c>
      <c r="Q23" s="38"/>
      <c r="R23" s="38">
        <v>90</v>
      </c>
      <c r="S23" s="38"/>
      <c r="T23" s="38"/>
      <c r="U23" s="198"/>
      <c r="V23" s="38"/>
      <c r="W23" s="38">
        <v>95</v>
      </c>
      <c r="X23" s="38">
        <v>43</v>
      </c>
      <c r="Y23" s="38"/>
      <c r="Z23" s="38">
        <v>58</v>
      </c>
      <c r="AA23" s="38"/>
      <c r="AB23" s="199"/>
      <c r="AC23" s="401"/>
      <c r="AD23" s="372"/>
      <c r="AE23" s="38">
        <v>85</v>
      </c>
      <c r="AF23" s="198">
        <v>105</v>
      </c>
      <c r="AG23" s="198"/>
      <c r="AH23" s="198"/>
      <c r="AI23" s="198"/>
      <c r="AJ23" s="38">
        <v>75</v>
      </c>
      <c r="AK23" s="38">
        <v>39</v>
      </c>
      <c r="AL23" s="38"/>
      <c r="AM23" s="38"/>
      <c r="AN23" s="38"/>
      <c r="AO23" s="38"/>
      <c r="AP23" s="38">
        <v>26</v>
      </c>
      <c r="AQ23" s="38">
        <v>130</v>
      </c>
      <c r="AR23" s="38"/>
      <c r="AS23" s="38"/>
      <c r="AT23" s="38">
        <v>50</v>
      </c>
      <c r="AU23" s="372">
        <v>85</v>
      </c>
      <c r="AV23" s="38"/>
      <c r="AW23" s="38">
        <v>30</v>
      </c>
      <c r="AX23" s="38"/>
      <c r="AY23" s="38"/>
      <c r="AZ23" s="198"/>
      <c r="BA23" s="198"/>
      <c r="BB23" s="399"/>
      <c r="BC23" s="38"/>
      <c r="BD23" s="38"/>
      <c r="BE23" s="38"/>
      <c r="BF23" s="38"/>
      <c r="BG23" s="372"/>
      <c r="BH23" s="1529">
        <v>10</v>
      </c>
      <c r="BI23" s="1529">
        <v>10</v>
      </c>
      <c r="BJ23" s="1529"/>
      <c r="BK23" s="1672"/>
      <c r="BL23" s="1544">
        <f t="shared" si="8"/>
        <v>1109</v>
      </c>
      <c r="BM23" s="1544">
        <f t="shared" si="7"/>
        <v>16</v>
      </c>
      <c r="BN23" s="96"/>
      <c r="BP23" s="37" t="s">
        <v>843</v>
      </c>
      <c r="BQ23" s="37" t="s">
        <v>170</v>
      </c>
      <c r="BR23" s="38" t="s">
        <v>506</v>
      </c>
      <c r="BS23" s="198">
        <v>2014</v>
      </c>
    </row>
    <row r="24" spans="3:74" ht="17.25" customHeight="1" x14ac:dyDescent="0.25">
      <c r="C24" s="554" t="s">
        <v>201</v>
      </c>
      <c r="D24" s="555">
        <v>5</v>
      </c>
      <c r="E24" s="937" t="s">
        <v>11</v>
      </c>
      <c r="F24" s="34" t="s">
        <v>459</v>
      </c>
      <c r="G24" s="34" t="s">
        <v>152</v>
      </c>
      <c r="H24" s="35" t="s">
        <v>506</v>
      </c>
      <c r="I24" s="195">
        <v>2007</v>
      </c>
      <c r="J24" s="399"/>
      <c r="K24" s="38"/>
      <c r="L24" s="38"/>
      <c r="M24" s="35"/>
      <c r="N24" s="35"/>
      <c r="O24" s="38"/>
      <c r="P24" s="35"/>
      <c r="Q24" s="35"/>
      <c r="R24" s="35"/>
      <c r="S24" s="35"/>
      <c r="T24" s="35">
        <v>135</v>
      </c>
      <c r="U24" s="195"/>
      <c r="V24" s="35"/>
      <c r="W24" s="38"/>
      <c r="X24" s="38"/>
      <c r="Y24" s="38"/>
      <c r="Z24" s="38"/>
      <c r="AA24" s="38"/>
      <c r="AB24" s="199"/>
      <c r="AC24" s="400"/>
      <c r="AD24" s="372"/>
      <c r="AE24" s="38"/>
      <c r="AF24" s="198"/>
      <c r="AG24" s="198"/>
      <c r="AH24" s="198"/>
      <c r="AI24" s="198"/>
      <c r="AJ24" s="35"/>
      <c r="AK24" s="38"/>
      <c r="AL24" s="38"/>
      <c r="AM24" s="38"/>
      <c r="AN24" s="35">
        <v>135</v>
      </c>
      <c r="AO24" s="35">
        <v>230</v>
      </c>
      <c r="AP24" s="38"/>
      <c r="AQ24" s="38"/>
      <c r="AR24" s="38"/>
      <c r="AS24" s="38"/>
      <c r="AT24" s="38"/>
      <c r="AU24" s="372"/>
      <c r="AV24" s="38"/>
      <c r="AW24" s="38"/>
      <c r="AX24" s="38"/>
      <c r="AY24" s="38"/>
      <c r="AZ24" s="198"/>
      <c r="BA24" s="198"/>
      <c r="BB24" s="399"/>
      <c r="BC24" s="38"/>
      <c r="BD24" s="38"/>
      <c r="BE24" s="38"/>
      <c r="BF24" s="38"/>
      <c r="BG24" s="372"/>
      <c r="BH24" s="1529"/>
      <c r="BI24" s="1529"/>
      <c r="BJ24" s="1529"/>
      <c r="BK24" s="1672"/>
      <c r="BL24" s="1544">
        <f t="shared" si="8"/>
        <v>530</v>
      </c>
      <c r="BM24" s="1544">
        <f t="shared" si="7"/>
        <v>3</v>
      </c>
      <c r="BN24" s="96"/>
      <c r="BP24" s="34" t="s">
        <v>459</v>
      </c>
      <c r="BQ24" s="34" t="s">
        <v>152</v>
      </c>
      <c r="BR24" s="35" t="s">
        <v>506</v>
      </c>
      <c r="BS24" s="195">
        <v>2007</v>
      </c>
    </row>
    <row r="25" spans="3:74" ht="17.25" customHeight="1" x14ac:dyDescent="0.25">
      <c r="C25" s="554" t="s">
        <v>202</v>
      </c>
      <c r="D25" s="555">
        <v>6</v>
      </c>
      <c r="E25" s="938" t="s">
        <v>11</v>
      </c>
      <c r="F25" s="37" t="s">
        <v>430</v>
      </c>
      <c r="G25" s="37" t="s">
        <v>82</v>
      </c>
      <c r="H25" s="38" t="s">
        <v>506</v>
      </c>
      <c r="I25" s="198">
        <v>2009</v>
      </c>
      <c r="J25" s="399"/>
      <c r="K25" s="38"/>
      <c r="L25" s="38"/>
      <c r="M25" s="38">
        <v>34</v>
      </c>
      <c r="N25" s="35"/>
      <c r="O25" s="38"/>
      <c r="P25" s="38"/>
      <c r="Q25" s="38"/>
      <c r="R25" s="38"/>
      <c r="S25" s="38"/>
      <c r="T25" s="38"/>
      <c r="U25" s="198"/>
      <c r="V25" s="38"/>
      <c r="W25" s="38"/>
      <c r="X25" s="38"/>
      <c r="Y25" s="38"/>
      <c r="Z25" s="38"/>
      <c r="AA25" s="38"/>
      <c r="AB25" s="199">
        <v>60</v>
      </c>
      <c r="AC25" s="401"/>
      <c r="AD25" s="372"/>
      <c r="AE25" s="38"/>
      <c r="AF25" s="198"/>
      <c r="AG25" s="198"/>
      <c r="AH25" s="198">
        <v>75</v>
      </c>
      <c r="AI25" s="198"/>
      <c r="AJ25" s="38"/>
      <c r="AK25" s="38"/>
      <c r="AL25" s="38"/>
      <c r="AM25" s="38"/>
      <c r="AN25" s="38">
        <v>80</v>
      </c>
      <c r="AO25" s="38">
        <v>59</v>
      </c>
      <c r="AP25" s="38"/>
      <c r="AQ25" s="38"/>
      <c r="AR25" s="38"/>
      <c r="AS25" s="38"/>
      <c r="AT25" s="38"/>
      <c r="AU25" s="372"/>
      <c r="AV25" s="38"/>
      <c r="AW25" s="38"/>
      <c r="AX25" s="38"/>
      <c r="AY25" s="38"/>
      <c r="AZ25" s="198"/>
      <c r="BA25" s="198"/>
      <c r="BB25" s="399"/>
      <c r="BC25" s="38"/>
      <c r="BD25" s="38">
        <v>10</v>
      </c>
      <c r="BE25" s="38">
        <v>10</v>
      </c>
      <c r="BF25" s="38"/>
      <c r="BG25" s="372"/>
      <c r="BH25" s="1529"/>
      <c r="BI25" s="1529"/>
      <c r="BJ25" s="1529"/>
      <c r="BK25" s="1672"/>
      <c r="BL25" s="1544">
        <f t="shared" si="8"/>
        <v>378</v>
      </c>
      <c r="BM25" s="1544">
        <f t="shared" si="7"/>
        <v>7</v>
      </c>
      <c r="BN25" s="96"/>
      <c r="BP25" s="37" t="s">
        <v>430</v>
      </c>
      <c r="BQ25" s="37" t="s">
        <v>82</v>
      </c>
      <c r="BR25" s="38" t="s">
        <v>506</v>
      </c>
      <c r="BS25" s="198">
        <v>2009</v>
      </c>
    </row>
    <row r="26" spans="3:74" ht="17.25" customHeight="1" x14ac:dyDescent="0.25">
      <c r="C26" s="554" t="s">
        <v>203</v>
      </c>
      <c r="D26" s="555">
        <v>7</v>
      </c>
      <c r="E26" s="938" t="s">
        <v>11</v>
      </c>
      <c r="F26" s="37" t="s">
        <v>428</v>
      </c>
      <c r="G26" s="37" t="s">
        <v>142</v>
      </c>
      <c r="H26" s="38" t="s">
        <v>506</v>
      </c>
      <c r="I26" s="198">
        <v>2012</v>
      </c>
      <c r="J26" s="399"/>
      <c r="K26" s="38"/>
      <c r="L26" s="38"/>
      <c r="M26" s="38"/>
      <c r="N26" s="35"/>
      <c r="O26" s="38"/>
      <c r="P26" s="38"/>
      <c r="Q26" s="38">
        <v>29</v>
      </c>
      <c r="R26" s="38"/>
      <c r="S26" s="38"/>
      <c r="T26" s="38"/>
      <c r="U26" s="198"/>
      <c r="V26" s="38"/>
      <c r="W26" s="38"/>
      <c r="X26" s="38"/>
      <c r="Y26" s="38"/>
      <c r="Z26" s="38"/>
      <c r="AA26" s="38"/>
      <c r="AB26" s="199"/>
      <c r="AC26" s="401">
        <v>54</v>
      </c>
      <c r="AD26" s="372"/>
      <c r="AE26" s="38"/>
      <c r="AF26" s="198"/>
      <c r="AG26" s="198">
        <v>60</v>
      </c>
      <c r="AH26" s="198"/>
      <c r="AI26" s="19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>
        <v>50</v>
      </c>
      <c r="AU26" s="372"/>
      <c r="AV26" s="38"/>
      <c r="AW26" s="38"/>
      <c r="AX26" s="38"/>
      <c r="AY26" s="38"/>
      <c r="AZ26" s="198"/>
      <c r="BA26" s="198"/>
      <c r="BB26" s="399"/>
      <c r="BC26" s="38"/>
      <c r="BD26" s="38"/>
      <c r="BE26" s="38"/>
      <c r="BF26" s="38"/>
      <c r="BG26" s="372"/>
      <c r="BH26" s="1529"/>
      <c r="BI26" s="1529"/>
      <c r="BJ26" s="1529"/>
      <c r="BK26" s="1672"/>
      <c r="BL26" s="1544">
        <f t="shared" si="8"/>
        <v>233</v>
      </c>
      <c r="BM26" s="1544">
        <f t="shared" si="7"/>
        <v>4</v>
      </c>
      <c r="BN26" s="96"/>
      <c r="BP26" s="37" t="s">
        <v>428</v>
      </c>
      <c r="BQ26" s="37" t="s">
        <v>142</v>
      </c>
      <c r="BR26" s="38" t="s">
        <v>506</v>
      </c>
      <c r="BS26" s="198">
        <v>2012</v>
      </c>
    </row>
    <row r="27" spans="3:74" ht="17.25" customHeight="1" x14ac:dyDescent="0.25">
      <c r="C27" s="554" t="s">
        <v>204</v>
      </c>
      <c r="D27" s="555">
        <v>8</v>
      </c>
      <c r="E27" s="938" t="s">
        <v>11</v>
      </c>
      <c r="F27" s="37" t="s">
        <v>764</v>
      </c>
      <c r="G27" s="37" t="s">
        <v>114</v>
      </c>
      <c r="H27" s="38" t="s">
        <v>506</v>
      </c>
      <c r="I27" s="198">
        <v>2012</v>
      </c>
      <c r="J27" s="399"/>
      <c r="K27" s="38"/>
      <c r="L27" s="38"/>
      <c r="M27" s="38">
        <v>36</v>
      </c>
      <c r="N27" s="35"/>
      <c r="O27" s="38"/>
      <c r="P27" s="38"/>
      <c r="Q27" s="38"/>
      <c r="R27" s="38"/>
      <c r="S27" s="38"/>
      <c r="T27" s="38"/>
      <c r="U27" s="198"/>
      <c r="V27" s="38"/>
      <c r="W27" s="38"/>
      <c r="X27" s="38"/>
      <c r="Y27" s="38"/>
      <c r="Z27" s="38">
        <v>45</v>
      </c>
      <c r="AA27" s="38"/>
      <c r="AB27" s="199"/>
      <c r="AC27" s="401"/>
      <c r="AD27" s="372"/>
      <c r="AE27" s="38"/>
      <c r="AF27" s="198"/>
      <c r="AG27" s="198">
        <v>24</v>
      </c>
      <c r="AH27" s="198"/>
      <c r="AI27" s="19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72"/>
      <c r="AV27" s="38"/>
      <c r="AW27" s="38"/>
      <c r="AX27" s="38"/>
      <c r="AY27" s="38"/>
      <c r="AZ27" s="198"/>
      <c r="BA27" s="198"/>
      <c r="BB27" s="399"/>
      <c r="BC27" s="38"/>
      <c r="BD27" s="38"/>
      <c r="BE27" s="38"/>
      <c r="BF27" s="38"/>
      <c r="BG27" s="372"/>
      <c r="BH27" s="1529"/>
      <c r="BI27" s="1529"/>
      <c r="BJ27" s="1529"/>
      <c r="BK27" s="1672"/>
      <c r="BL27" s="1544">
        <f t="shared" si="8"/>
        <v>135</v>
      </c>
      <c r="BM27" s="1544">
        <f t="shared" si="7"/>
        <v>3</v>
      </c>
      <c r="BN27" s="96"/>
      <c r="BP27" s="37" t="s">
        <v>764</v>
      </c>
      <c r="BQ27" s="37" t="s">
        <v>114</v>
      </c>
      <c r="BR27" s="38" t="s">
        <v>506</v>
      </c>
      <c r="BS27" s="198">
        <v>2012</v>
      </c>
    </row>
    <row r="28" spans="3:74" ht="17.25" customHeight="1" x14ac:dyDescent="0.25">
      <c r="C28" s="554" t="s">
        <v>205</v>
      </c>
      <c r="D28" s="555">
        <v>9</v>
      </c>
      <c r="E28" s="938" t="s">
        <v>11</v>
      </c>
      <c r="F28" s="37" t="s">
        <v>177</v>
      </c>
      <c r="G28" s="37" t="s">
        <v>78</v>
      </c>
      <c r="H28" s="38" t="s">
        <v>506</v>
      </c>
      <c r="I28" s="198">
        <v>2009</v>
      </c>
      <c r="J28" s="399"/>
      <c r="K28" s="38"/>
      <c r="L28" s="38"/>
      <c r="M28" s="38">
        <v>51</v>
      </c>
      <c r="N28" s="35"/>
      <c r="O28" s="38"/>
      <c r="P28" s="38"/>
      <c r="Q28" s="38"/>
      <c r="R28" s="38"/>
      <c r="S28" s="38"/>
      <c r="T28" s="38"/>
      <c r="U28" s="198"/>
      <c r="V28" s="38"/>
      <c r="W28" s="38"/>
      <c r="X28" s="38"/>
      <c r="Y28" s="38"/>
      <c r="Z28" s="38"/>
      <c r="AA28" s="38"/>
      <c r="AB28" s="199"/>
      <c r="AC28" s="401"/>
      <c r="AD28" s="372"/>
      <c r="AE28" s="38"/>
      <c r="AF28" s="198"/>
      <c r="AG28" s="198"/>
      <c r="AH28" s="198">
        <v>60</v>
      </c>
      <c r="AI28" s="19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72"/>
      <c r="AV28" s="38"/>
      <c r="AW28" s="38"/>
      <c r="AX28" s="38"/>
      <c r="AY28" s="38"/>
      <c r="AZ28" s="198"/>
      <c r="BA28" s="198"/>
      <c r="BB28" s="399"/>
      <c r="BC28" s="38"/>
      <c r="BD28" s="38"/>
      <c r="BE28" s="38"/>
      <c r="BF28" s="38"/>
      <c r="BG28" s="372"/>
      <c r="BH28" s="1529"/>
      <c r="BI28" s="1529"/>
      <c r="BJ28" s="1529"/>
      <c r="BK28" s="1672"/>
      <c r="BL28" s="1544">
        <f t="shared" si="8"/>
        <v>131</v>
      </c>
      <c r="BM28" s="1544">
        <f t="shared" si="7"/>
        <v>2</v>
      </c>
      <c r="BP28" s="37" t="s">
        <v>177</v>
      </c>
      <c r="BQ28" s="37" t="s">
        <v>78</v>
      </c>
      <c r="BR28" s="38" t="s">
        <v>506</v>
      </c>
      <c r="BS28" s="198">
        <v>2009</v>
      </c>
    </row>
    <row r="29" spans="3:74" ht="17.25" customHeight="1" x14ac:dyDescent="0.25">
      <c r="C29" s="554" t="s">
        <v>206</v>
      </c>
      <c r="D29" s="555">
        <v>10</v>
      </c>
      <c r="E29" s="938" t="s">
        <v>11</v>
      </c>
      <c r="F29" s="37" t="s">
        <v>135</v>
      </c>
      <c r="G29" s="37" t="s">
        <v>136</v>
      </c>
      <c r="H29" s="38" t="s">
        <v>506</v>
      </c>
      <c r="I29" s="198">
        <v>2008</v>
      </c>
      <c r="J29" s="399"/>
      <c r="K29" s="38"/>
      <c r="L29" s="38"/>
      <c r="M29" s="38">
        <v>115</v>
      </c>
      <c r="N29" s="38"/>
      <c r="O29" s="38"/>
      <c r="P29" s="38"/>
      <c r="Q29" s="38"/>
      <c r="R29" s="38"/>
      <c r="S29" s="38"/>
      <c r="T29" s="38"/>
      <c r="U29" s="198"/>
      <c r="V29" s="38"/>
      <c r="W29" s="38"/>
      <c r="X29" s="38"/>
      <c r="Y29" s="38"/>
      <c r="Z29" s="38"/>
      <c r="AA29" s="38"/>
      <c r="AB29" s="199"/>
      <c r="AC29" s="401"/>
      <c r="AD29" s="372"/>
      <c r="AE29" s="38"/>
      <c r="AF29" s="198"/>
      <c r="AG29" s="198"/>
      <c r="AH29" s="198"/>
      <c r="AI29" s="19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72"/>
      <c r="AV29" s="38"/>
      <c r="AW29" s="38"/>
      <c r="AX29" s="38"/>
      <c r="AY29" s="38"/>
      <c r="AZ29" s="198"/>
      <c r="BA29" s="198"/>
      <c r="BB29" s="399"/>
      <c r="BC29" s="38"/>
      <c r="BD29" s="38"/>
      <c r="BE29" s="38"/>
      <c r="BF29" s="38"/>
      <c r="BG29" s="372"/>
      <c r="BH29" s="1529"/>
      <c r="BI29" s="1529"/>
      <c r="BJ29" s="1529"/>
      <c r="BK29" s="1672"/>
      <c r="BL29" s="1544">
        <f t="shared" si="8"/>
        <v>125</v>
      </c>
      <c r="BM29" s="1544">
        <f t="shared" si="7"/>
        <v>1</v>
      </c>
      <c r="BN29" s="96"/>
      <c r="BP29" s="37" t="s">
        <v>135</v>
      </c>
      <c r="BQ29" s="37" t="s">
        <v>136</v>
      </c>
      <c r="BR29" s="38" t="s">
        <v>506</v>
      </c>
      <c r="BS29" s="198">
        <v>2008</v>
      </c>
    </row>
    <row r="30" spans="3:74" ht="17.25" customHeight="1" x14ac:dyDescent="0.25">
      <c r="C30" s="554" t="s">
        <v>207</v>
      </c>
      <c r="D30" s="555">
        <v>11</v>
      </c>
      <c r="E30" s="937" t="s">
        <v>11</v>
      </c>
      <c r="F30" s="34" t="s">
        <v>130</v>
      </c>
      <c r="G30" s="34" t="s">
        <v>131</v>
      </c>
      <c r="H30" s="35" t="s">
        <v>506</v>
      </c>
      <c r="I30" s="195">
        <v>2008</v>
      </c>
      <c r="J30" s="402"/>
      <c r="K30" s="35"/>
      <c r="L30" s="35"/>
      <c r="M30" s="38"/>
      <c r="N30" s="35"/>
      <c r="O30" s="35"/>
      <c r="P30" s="35"/>
      <c r="Q30" s="35"/>
      <c r="R30" s="35"/>
      <c r="S30" s="35"/>
      <c r="T30" s="35">
        <v>100</v>
      </c>
      <c r="U30" s="195"/>
      <c r="V30" s="35"/>
      <c r="W30" s="35"/>
      <c r="X30" s="35"/>
      <c r="Y30" s="35"/>
      <c r="Z30" s="35"/>
      <c r="AA30" s="35"/>
      <c r="AB30" s="196"/>
      <c r="AC30" s="400"/>
      <c r="AD30" s="371"/>
      <c r="AE30" s="35"/>
      <c r="AF30" s="195"/>
      <c r="AG30" s="195"/>
      <c r="AH30" s="195"/>
      <c r="AI30" s="19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71"/>
      <c r="AV30" s="35"/>
      <c r="AW30" s="35"/>
      <c r="AX30" s="35"/>
      <c r="AY30" s="35"/>
      <c r="AZ30" s="195"/>
      <c r="BA30" s="195"/>
      <c r="BB30" s="402"/>
      <c r="BC30" s="35"/>
      <c r="BD30" s="35"/>
      <c r="BE30" s="35"/>
      <c r="BF30" s="35"/>
      <c r="BG30" s="371"/>
      <c r="BH30" s="900"/>
      <c r="BI30" s="900"/>
      <c r="BJ30" s="900"/>
      <c r="BK30" s="453"/>
      <c r="BL30" s="1544">
        <f t="shared" si="8"/>
        <v>110</v>
      </c>
      <c r="BM30" s="1544">
        <f t="shared" si="7"/>
        <v>1</v>
      </c>
      <c r="BN30" s="96"/>
      <c r="BP30" s="34" t="s">
        <v>130</v>
      </c>
      <c r="BQ30" s="34" t="s">
        <v>131</v>
      </c>
      <c r="BR30" s="35" t="s">
        <v>506</v>
      </c>
      <c r="BS30" s="195">
        <v>2008</v>
      </c>
    </row>
    <row r="31" spans="3:74" ht="17.25" customHeight="1" x14ac:dyDescent="0.25">
      <c r="C31" s="554" t="s">
        <v>208</v>
      </c>
      <c r="D31" s="555">
        <v>12</v>
      </c>
      <c r="E31" s="938" t="s">
        <v>11</v>
      </c>
      <c r="F31" s="37" t="s">
        <v>764</v>
      </c>
      <c r="G31" s="37" t="s">
        <v>112</v>
      </c>
      <c r="H31" s="38" t="s">
        <v>506</v>
      </c>
      <c r="I31" s="198">
        <v>2010</v>
      </c>
      <c r="J31" s="399"/>
      <c r="K31" s="38"/>
      <c r="L31" s="38"/>
      <c r="M31" s="38">
        <v>32</v>
      </c>
      <c r="N31" s="35"/>
      <c r="O31" s="38"/>
      <c r="P31" s="38"/>
      <c r="Q31" s="38"/>
      <c r="R31" s="38"/>
      <c r="S31" s="38"/>
      <c r="T31" s="38"/>
      <c r="U31" s="198"/>
      <c r="V31" s="38"/>
      <c r="W31" s="38"/>
      <c r="X31" s="38"/>
      <c r="Y31" s="38"/>
      <c r="Z31" s="38"/>
      <c r="AA31" s="38"/>
      <c r="AB31" s="199">
        <v>57</v>
      </c>
      <c r="AC31" s="401"/>
      <c r="AD31" s="372"/>
      <c r="AE31" s="38"/>
      <c r="AF31" s="198"/>
      <c r="AG31" s="198"/>
      <c r="AH31" s="198"/>
      <c r="AI31" s="19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72"/>
      <c r="AV31" s="38"/>
      <c r="AW31" s="38"/>
      <c r="AX31" s="38"/>
      <c r="AY31" s="38"/>
      <c r="AZ31" s="198"/>
      <c r="BA31" s="198"/>
      <c r="BB31" s="399"/>
      <c r="BC31" s="38"/>
      <c r="BD31" s="38"/>
      <c r="BE31" s="38"/>
      <c r="BF31" s="38"/>
      <c r="BG31" s="372"/>
      <c r="BH31" s="1529"/>
      <c r="BI31" s="1529"/>
      <c r="BJ31" s="1529"/>
      <c r="BK31" s="1672"/>
      <c r="BL31" s="1544">
        <f t="shared" si="8"/>
        <v>109</v>
      </c>
      <c r="BM31" s="1544">
        <f t="shared" si="7"/>
        <v>2</v>
      </c>
      <c r="BN31" s="96"/>
      <c r="BP31" s="37" t="s">
        <v>764</v>
      </c>
      <c r="BQ31" s="37" t="s">
        <v>112</v>
      </c>
      <c r="BR31" s="38" t="s">
        <v>506</v>
      </c>
      <c r="BS31" s="198">
        <v>2010</v>
      </c>
    </row>
    <row r="32" spans="3:74" ht="17.25" customHeight="1" x14ac:dyDescent="0.25">
      <c r="C32" s="554" t="s">
        <v>209</v>
      </c>
      <c r="D32" s="555">
        <v>13</v>
      </c>
      <c r="E32" s="938" t="s">
        <v>11</v>
      </c>
      <c r="F32" s="37" t="s">
        <v>1022</v>
      </c>
      <c r="G32" s="37" t="s">
        <v>89</v>
      </c>
      <c r="H32" s="38" t="s">
        <v>506</v>
      </c>
      <c r="I32" s="198">
        <v>2009</v>
      </c>
      <c r="J32" s="399"/>
      <c r="K32" s="38"/>
      <c r="L32" s="38"/>
      <c r="M32" s="38"/>
      <c r="N32" s="35"/>
      <c r="O32" s="38"/>
      <c r="P32" s="38"/>
      <c r="Q32" s="38"/>
      <c r="R32" s="38"/>
      <c r="S32" s="38"/>
      <c r="T32" s="38"/>
      <c r="U32" s="198"/>
      <c r="V32" s="38"/>
      <c r="W32" s="38"/>
      <c r="X32" s="38"/>
      <c r="Y32" s="38"/>
      <c r="Z32" s="38"/>
      <c r="AA32" s="38"/>
      <c r="AB32" s="199"/>
      <c r="AC32" s="401"/>
      <c r="AD32" s="372"/>
      <c r="AE32" s="38"/>
      <c r="AF32" s="198"/>
      <c r="AG32" s="198"/>
      <c r="AH32" s="198"/>
      <c r="AI32" s="198"/>
      <c r="AJ32" s="38"/>
      <c r="AK32" s="38"/>
      <c r="AL32" s="38"/>
      <c r="AM32" s="38"/>
      <c r="AN32" s="38">
        <v>57</v>
      </c>
      <c r="AO32" s="38"/>
      <c r="AP32" s="38"/>
      <c r="AQ32" s="38"/>
      <c r="AR32" s="38"/>
      <c r="AS32" s="38"/>
      <c r="AT32" s="38"/>
      <c r="AU32" s="372"/>
      <c r="AV32" s="38"/>
      <c r="AW32" s="38"/>
      <c r="AX32" s="38"/>
      <c r="AY32" s="38"/>
      <c r="AZ32" s="198"/>
      <c r="BA32" s="198"/>
      <c r="BB32" s="399"/>
      <c r="BC32" s="38"/>
      <c r="BD32" s="38"/>
      <c r="BE32" s="38"/>
      <c r="BF32" s="38"/>
      <c r="BG32" s="372"/>
      <c r="BH32" s="1529"/>
      <c r="BI32" s="1529"/>
      <c r="BJ32" s="1529"/>
      <c r="BK32" s="1672"/>
      <c r="BL32" s="1544">
        <f t="shared" si="8"/>
        <v>67</v>
      </c>
      <c r="BM32" s="1544">
        <f t="shared" si="7"/>
        <v>1</v>
      </c>
      <c r="BN32" s="96"/>
      <c r="BP32" s="37" t="s">
        <v>1022</v>
      </c>
      <c r="BQ32" s="37" t="s">
        <v>89</v>
      </c>
      <c r="BR32" s="38" t="s">
        <v>506</v>
      </c>
      <c r="BS32" s="198">
        <v>2009</v>
      </c>
    </row>
    <row r="33" spans="3:71" ht="17.25" customHeight="1" thickBot="1" x14ac:dyDescent="0.3">
      <c r="C33" s="554" t="s">
        <v>210</v>
      </c>
      <c r="D33" s="555">
        <v>14</v>
      </c>
      <c r="E33" s="938" t="s">
        <v>11</v>
      </c>
      <c r="F33" s="37" t="s">
        <v>720</v>
      </c>
      <c r="G33" s="37" t="s">
        <v>346</v>
      </c>
      <c r="H33" s="38" t="s">
        <v>506</v>
      </c>
      <c r="I33" s="198">
        <v>2011</v>
      </c>
      <c r="J33" s="399"/>
      <c r="K33" s="38"/>
      <c r="L33" s="38"/>
      <c r="M33" s="38">
        <v>39</v>
      </c>
      <c r="N33" s="35"/>
      <c r="O33" s="38"/>
      <c r="P33" s="38"/>
      <c r="Q33" s="38"/>
      <c r="R33" s="38"/>
      <c r="S33" s="38"/>
      <c r="T33" s="38"/>
      <c r="U33" s="198"/>
      <c r="V33" s="38"/>
      <c r="W33" s="38"/>
      <c r="X33" s="38"/>
      <c r="Y33" s="38"/>
      <c r="Z33" s="38"/>
      <c r="AA33" s="38"/>
      <c r="AB33" s="199"/>
      <c r="AC33" s="401"/>
      <c r="AD33" s="372"/>
      <c r="AE33" s="38"/>
      <c r="AF33" s="198"/>
      <c r="AG33" s="198"/>
      <c r="AH33" s="198"/>
      <c r="AI33" s="19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72"/>
      <c r="AV33" s="38"/>
      <c r="AW33" s="38"/>
      <c r="AX33" s="38"/>
      <c r="AY33" s="38"/>
      <c r="AZ33" s="198"/>
      <c r="BA33" s="198"/>
      <c r="BB33" s="399"/>
      <c r="BC33" s="38"/>
      <c r="BD33" s="38"/>
      <c r="BE33" s="38"/>
      <c r="BF33" s="38"/>
      <c r="BG33" s="372"/>
      <c r="BH33" s="1529"/>
      <c r="BI33" s="1529"/>
      <c r="BJ33" s="1529"/>
      <c r="BK33" s="1672"/>
      <c r="BL33" s="1544">
        <f t="shared" si="8"/>
        <v>49</v>
      </c>
      <c r="BM33" s="1544">
        <f t="shared" si="7"/>
        <v>1</v>
      </c>
      <c r="BN33" s="96"/>
      <c r="BP33" s="37" t="s">
        <v>720</v>
      </c>
      <c r="BQ33" s="37" t="s">
        <v>346</v>
      </c>
      <c r="BR33" s="38" t="s">
        <v>506</v>
      </c>
      <c r="BS33" s="198">
        <v>2011</v>
      </c>
    </row>
    <row r="34" spans="3:71" ht="17.25" customHeight="1" thickBot="1" x14ac:dyDescent="0.3">
      <c r="C34" s="554" t="s">
        <v>211</v>
      </c>
      <c r="D34" s="555">
        <v>15</v>
      </c>
      <c r="E34" s="938" t="s">
        <v>11</v>
      </c>
      <c r="F34" s="37" t="s">
        <v>503</v>
      </c>
      <c r="G34" s="37" t="s">
        <v>167</v>
      </c>
      <c r="H34" s="38" t="s">
        <v>506</v>
      </c>
      <c r="I34" s="198">
        <v>2012</v>
      </c>
      <c r="J34" s="399"/>
      <c r="K34" s="38"/>
      <c r="L34" s="38">
        <v>24</v>
      </c>
      <c r="M34" s="35"/>
      <c r="N34" s="35"/>
      <c r="O34" s="38"/>
      <c r="P34" s="38"/>
      <c r="Q34" s="38"/>
      <c r="R34" s="38"/>
      <c r="S34" s="38"/>
      <c r="T34" s="38"/>
      <c r="U34" s="198"/>
      <c r="V34" s="38"/>
      <c r="W34" s="38"/>
      <c r="X34" s="38"/>
      <c r="Y34" s="38"/>
      <c r="Z34" s="38"/>
      <c r="AA34" s="38"/>
      <c r="AB34" s="199"/>
      <c r="AC34" s="401"/>
      <c r="AD34" s="372"/>
      <c r="AE34" s="38"/>
      <c r="AF34" s="198"/>
      <c r="AG34" s="198"/>
      <c r="AH34" s="198"/>
      <c r="AI34" s="19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72"/>
      <c r="AV34" s="38"/>
      <c r="AW34" s="38"/>
      <c r="AX34" s="38"/>
      <c r="AY34" s="38"/>
      <c r="AZ34" s="198"/>
      <c r="BA34" s="198"/>
      <c r="BB34" s="399"/>
      <c r="BC34" s="38"/>
      <c r="BD34" s="38"/>
      <c r="BE34" s="38"/>
      <c r="BF34" s="38"/>
      <c r="BG34" s="372"/>
      <c r="BH34" s="1529"/>
      <c r="BI34" s="1529"/>
      <c r="BJ34" s="1529"/>
      <c r="BK34" s="1672"/>
      <c r="BL34" s="1544">
        <f t="shared" si="8"/>
        <v>34</v>
      </c>
      <c r="BM34" s="1547">
        <f t="shared" si="7"/>
        <v>1</v>
      </c>
      <c r="BN34" s="588">
        <f>SUM(BM20:BM34)</f>
        <v>106</v>
      </c>
      <c r="BO34" s="476">
        <f>SUM(BL20:BL34)</f>
        <v>9500</v>
      </c>
      <c r="BP34" s="37" t="s">
        <v>503</v>
      </c>
      <c r="BQ34" s="37" t="s">
        <v>167</v>
      </c>
      <c r="BR34" s="38" t="s">
        <v>506</v>
      </c>
      <c r="BS34" s="198">
        <v>2012</v>
      </c>
    </row>
    <row r="35" spans="3:71" ht="17.25" customHeight="1" x14ac:dyDescent="0.25">
      <c r="C35" s="554" t="s">
        <v>212</v>
      </c>
      <c r="D35" s="553">
        <v>1</v>
      </c>
      <c r="E35" s="1698" t="s">
        <v>608</v>
      </c>
      <c r="F35" s="1699" t="s">
        <v>484</v>
      </c>
      <c r="G35" s="1699" t="s">
        <v>131</v>
      </c>
      <c r="H35" s="1118" t="s">
        <v>506</v>
      </c>
      <c r="I35" s="1700">
        <v>2010</v>
      </c>
      <c r="J35" s="1701"/>
      <c r="K35" s="1118"/>
      <c r="L35" s="1118"/>
      <c r="M35" s="1118"/>
      <c r="N35" s="1118"/>
      <c r="O35" s="1118"/>
      <c r="P35" s="1118"/>
      <c r="Q35" s="1118"/>
      <c r="R35" s="1118"/>
      <c r="S35" s="1118"/>
      <c r="T35" s="1118"/>
      <c r="U35" s="1118"/>
      <c r="V35" s="1118"/>
      <c r="W35" s="1118"/>
      <c r="X35" s="1118"/>
      <c r="Y35" s="1118"/>
      <c r="Z35" s="1118"/>
      <c r="AA35" s="1118"/>
      <c r="AB35" s="1118"/>
      <c r="AC35" s="1702"/>
      <c r="AD35" s="1703"/>
      <c r="AE35" s="1118"/>
      <c r="AF35" s="1118"/>
      <c r="AG35" s="1118"/>
      <c r="AH35" s="1118"/>
      <c r="AI35" s="1118"/>
      <c r="AJ35" s="1118"/>
      <c r="AK35" s="1118"/>
      <c r="AL35" s="1118"/>
      <c r="AM35" s="1118"/>
      <c r="AN35" s="1118"/>
      <c r="AO35" s="1118">
        <v>260</v>
      </c>
      <c r="AP35" s="1118"/>
      <c r="AQ35" s="1118"/>
      <c r="AR35" s="1118"/>
      <c r="AS35" s="1118"/>
      <c r="AT35" s="1118"/>
      <c r="AU35" s="1703"/>
      <c r="AV35" s="1118"/>
      <c r="AW35" s="1118"/>
      <c r="AX35" s="1118"/>
      <c r="AY35" s="1118"/>
      <c r="AZ35" s="1118"/>
      <c r="BA35" s="1118"/>
      <c r="BB35" s="1701"/>
      <c r="BC35" s="1118"/>
      <c r="BD35" s="1118"/>
      <c r="BE35" s="1118"/>
      <c r="BF35" s="1118"/>
      <c r="BG35" s="1703"/>
      <c r="BH35" s="1703"/>
      <c r="BI35" s="1703"/>
      <c r="BJ35" s="1703"/>
      <c r="BK35" s="1704"/>
      <c r="BL35" s="1119">
        <f t="shared" ref="BL35:BL46" si="9">SUM(J35:BA35)+(BM35*10)</f>
        <v>270</v>
      </c>
      <c r="BM35" s="2054">
        <f t="shared" si="7"/>
        <v>1</v>
      </c>
      <c r="BN35" s="96"/>
      <c r="BP35" s="1698" t="s">
        <v>484</v>
      </c>
      <c r="BQ35" s="1699" t="s">
        <v>131</v>
      </c>
      <c r="BR35" s="1118" t="s">
        <v>506</v>
      </c>
      <c r="BS35" s="1702">
        <v>2010</v>
      </c>
    </row>
    <row r="36" spans="3:71" ht="17.25" customHeight="1" x14ac:dyDescent="0.25">
      <c r="C36" s="554" t="s">
        <v>213</v>
      </c>
      <c r="D36" s="555">
        <v>2</v>
      </c>
      <c r="E36" s="1691" t="s">
        <v>608</v>
      </c>
      <c r="F36" s="1692" t="s">
        <v>792</v>
      </c>
      <c r="G36" s="1692" t="s">
        <v>137</v>
      </c>
      <c r="H36" s="248" t="s">
        <v>506</v>
      </c>
      <c r="I36" s="1693">
        <v>2012</v>
      </c>
      <c r="J36" s="1694"/>
      <c r="K36" s="248">
        <v>23</v>
      </c>
      <c r="L36" s="248"/>
      <c r="M36" s="445"/>
      <c r="N36" s="445"/>
      <c r="O36" s="248"/>
      <c r="P36" s="248"/>
      <c r="Q36" s="248">
        <v>26</v>
      </c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1695"/>
      <c r="AD36" s="1696"/>
      <c r="AE36" s="248"/>
      <c r="AF36" s="248"/>
      <c r="AG36" s="248">
        <v>30</v>
      </c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1696"/>
      <c r="AV36" s="248"/>
      <c r="AW36" s="248"/>
      <c r="AX36" s="248"/>
      <c r="AY36" s="248"/>
      <c r="AZ36" s="248"/>
      <c r="BA36" s="248"/>
      <c r="BB36" s="1694"/>
      <c r="BC36" s="248"/>
      <c r="BD36" s="248"/>
      <c r="BE36" s="248"/>
      <c r="BF36" s="248">
        <v>10</v>
      </c>
      <c r="BG36" s="1696">
        <v>10</v>
      </c>
      <c r="BH36" s="1696"/>
      <c r="BI36" s="1696"/>
      <c r="BJ36" s="1696"/>
      <c r="BK36" s="1697"/>
      <c r="BL36" s="1534">
        <f t="shared" si="9"/>
        <v>129</v>
      </c>
      <c r="BM36" s="1542">
        <f t="shared" si="7"/>
        <v>5</v>
      </c>
      <c r="BN36" s="96"/>
      <c r="BP36" s="1905" t="s">
        <v>792</v>
      </c>
      <c r="BQ36" s="1692" t="s">
        <v>137</v>
      </c>
      <c r="BR36" s="248" t="s">
        <v>506</v>
      </c>
      <c r="BS36" s="1695">
        <v>2012</v>
      </c>
    </row>
    <row r="37" spans="3:71" ht="17.25" customHeight="1" x14ac:dyDescent="0.25">
      <c r="C37" s="554" t="s">
        <v>214</v>
      </c>
      <c r="D37" s="555">
        <v>3</v>
      </c>
      <c r="E37" s="931" t="s">
        <v>608</v>
      </c>
      <c r="F37" s="932" t="s">
        <v>878</v>
      </c>
      <c r="G37" s="932" t="s">
        <v>864</v>
      </c>
      <c r="H37" s="1233" t="s">
        <v>507</v>
      </c>
      <c r="I37" s="933">
        <v>2014</v>
      </c>
      <c r="J37" s="934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>
        <v>26</v>
      </c>
      <c r="Y37" s="321"/>
      <c r="Z37" s="321">
        <v>17</v>
      </c>
      <c r="AA37" s="321"/>
      <c r="AB37" s="321"/>
      <c r="AC37" s="935"/>
      <c r="AD37" s="936"/>
      <c r="AE37" s="321"/>
      <c r="AF37" s="321">
        <v>18</v>
      </c>
      <c r="AG37" s="321"/>
      <c r="AH37" s="321"/>
      <c r="AI37" s="321"/>
      <c r="AJ37" s="321"/>
      <c r="AK37" s="321"/>
      <c r="AL37" s="321"/>
      <c r="AM37" s="321"/>
      <c r="AN37" s="321"/>
      <c r="AO37" s="321"/>
      <c r="AP37" s="321"/>
      <c r="AQ37" s="321"/>
      <c r="AR37" s="321"/>
      <c r="AS37" s="321"/>
      <c r="AT37" s="321"/>
      <c r="AU37" s="936"/>
      <c r="AV37" s="321"/>
      <c r="AW37" s="321"/>
      <c r="AX37" s="321"/>
      <c r="AY37" s="321"/>
      <c r="AZ37" s="321"/>
      <c r="BA37" s="321"/>
      <c r="BB37" s="934"/>
      <c r="BC37" s="321"/>
      <c r="BD37" s="321"/>
      <c r="BE37" s="321"/>
      <c r="BF37" s="321">
        <v>10</v>
      </c>
      <c r="BG37" s="936">
        <v>10</v>
      </c>
      <c r="BH37" s="936"/>
      <c r="BI37" s="936"/>
      <c r="BJ37" s="936"/>
      <c r="BK37" s="766"/>
      <c r="BL37" s="302">
        <f t="shared" si="9"/>
        <v>111</v>
      </c>
      <c r="BM37" s="1542">
        <f t="shared" ref="BM37:BM46" si="10">COUNTA(J37:BK37)</f>
        <v>5</v>
      </c>
      <c r="BN37" s="96"/>
      <c r="BP37" s="1906" t="s">
        <v>878</v>
      </c>
      <c r="BQ37" s="932" t="s">
        <v>864</v>
      </c>
      <c r="BR37" s="1233" t="s">
        <v>507</v>
      </c>
      <c r="BS37" s="935">
        <v>2014</v>
      </c>
    </row>
    <row r="38" spans="3:71" ht="17.25" customHeight="1" x14ac:dyDescent="0.25">
      <c r="C38" s="554" t="s">
        <v>215</v>
      </c>
      <c r="D38" s="555">
        <v>4</v>
      </c>
      <c r="E38" s="609" t="s">
        <v>608</v>
      </c>
      <c r="F38" s="320" t="s">
        <v>877</v>
      </c>
      <c r="G38" s="320" t="s">
        <v>863</v>
      </c>
      <c r="H38" s="1234" t="s">
        <v>507</v>
      </c>
      <c r="I38" s="324">
        <v>2012</v>
      </c>
      <c r="J38" s="403"/>
      <c r="K38" s="247"/>
      <c r="L38" s="247"/>
      <c r="M38" s="321"/>
      <c r="N38" s="321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>
        <v>24</v>
      </c>
      <c r="Z38" s="247"/>
      <c r="AA38" s="247">
        <v>14</v>
      </c>
      <c r="AB38" s="247"/>
      <c r="AC38" s="404"/>
      <c r="AD38" s="373"/>
      <c r="AE38" s="247"/>
      <c r="AF38" s="247"/>
      <c r="AG38" s="247">
        <v>20</v>
      </c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373"/>
      <c r="AV38" s="247"/>
      <c r="AW38" s="247"/>
      <c r="AX38" s="247"/>
      <c r="AY38" s="247"/>
      <c r="AZ38" s="247"/>
      <c r="BA38" s="247"/>
      <c r="BB38" s="403"/>
      <c r="BC38" s="247"/>
      <c r="BD38" s="247"/>
      <c r="BE38" s="247"/>
      <c r="BF38" s="247">
        <v>10</v>
      </c>
      <c r="BG38" s="373">
        <v>10</v>
      </c>
      <c r="BH38" s="373"/>
      <c r="BI38" s="373"/>
      <c r="BJ38" s="373"/>
      <c r="BK38" s="982"/>
      <c r="BL38" s="302">
        <f t="shared" si="9"/>
        <v>108</v>
      </c>
      <c r="BM38" s="1542">
        <f t="shared" si="10"/>
        <v>5</v>
      </c>
      <c r="BN38" s="96"/>
      <c r="BP38" s="1907" t="s">
        <v>877</v>
      </c>
      <c r="BQ38" s="320" t="s">
        <v>863</v>
      </c>
      <c r="BR38" s="1234" t="s">
        <v>507</v>
      </c>
      <c r="BS38" s="404">
        <v>2012</v>
      </c>
    </row>
    <row r="39" spans="3:71" ht="17.25" customHeight="1" x14ac:dyDescent="0.25">
      <c r="C39" s="554" t="s">
        <v>216</v>
      </c>
      <c r="D39" s="555">
        <v>5</v>
      </c>
      <c r="E39" s="609" t="s">
        <v>608</v>
      </c>
      <c r="F39" s="320" t="s">
        <v>618</v>
      </c>
      <c r="G39" s="320" t="s">
        <v>82</v>
      </c>
      <c r="H39" s="1234" t="s">
        <v>507</v>
      </c>
      <c r="I39" s="324">
        <v>2011</v>
      </c>
      <c r="J39" s="403"/>
      <c r="K39" s="247"/>
      <c r="L39" s="247"/>
      <c r="M39" s="321"/>
      <c r="N39" s="321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>
        <v>26</v>
      </c>
      <c r="Z39" s="247"/>
      <c r="AA39" s="247"/>
      <c r="AB39" s="247"/>
      <c r="AC39" s="404"/>
      <c r="AD39" s="373"/>
      <c r="AE39" s="247"/>
      <c r="AF39" s="247"/>
      <c r="AG39" s="247">
        <v>36</v>
      </c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373"/>
      <c r="AV39" s="247"/>
      <c r="AW39" s="247"/>
      <c r="AX39" s="247"/>
      <c r="AY39" s="247"/>
      <c r="AZ39" s="247"/>
      <c r="BA39" s="247"/>
      <c r="BB39" s="403"/>
      <c r="BC39" s="247"/>
      <c r="BD39" s="247"/>
      <c r="BE39" s="247"/>
      <c r="BF39" s="247"/>
      <c r="BG39" s="373"/>
      <c r="BH39" s="373"/>
      <c r="BI39" s="373"/>
      <c r="BJ39" s="373"/>
      <c r="BK39" s="982"/>
      <c r="BL39" s="302">
        <f t="shared" si="9"/>
        <v>82</v>
      </c>
      <c r="BM39" s="1542">
        <f t="shared" si="10"/>
        <v>2</v>
      </c>
      <c r="BN39" s="96"/>
      <c r="BP39" s="1907" t="s">
        <v>618</v>
      </c>
      <c r="BQ39" s="320" t="s">
        <v>82</v>
      </c>
      <c r="BR39" s="1234" t="s">
        <v>507</v>
      </c>
      <c r="BS39" s="404">
        <v>2011</v>
      </c>
    </row>
    <row r="40" spans="3:71" ht="17.25" customHeight="1" x14ac:dyDescent="0.25">
      <c r="C40" s="554" t="s">
        <v>217</v>
      </c>
      <c r="D40" s="555">
        <v>6</v>
      </c>
      <c r="E40" s="609" t="s">
        <v>608</v>
      </c>
      <c r="F40" s="320" t="s">
        <v>865</v>
      </c>
      <c r="G40" s="320" t="s">
        <v>81</v>
      </c>
      <c r="H40" s="1234" t="s">
        <v>507</v>
      </c>
      <c r="I40" s="324">
        <v>2011</v>
      </c>
      <c r="J40" s="403"/>
      <c r="K40" s="247"/>
      <c r="L40" s="247"/>
      <c r="M40" s="321"/>
      <c r="N40" s="321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>
        <v>17</v>
      </c>
      <c r="Z40" s="247"/>
      <c r="AA40" s="247"/>
      <c r="AB40" s="247"/>
      <c r="AC40" s="404"/>
      <c r="AD40" s="373"/>
      <c r="AE40" s="247"/>
      <c r="AF40" s="247"/>
      <c r="AG40" s="247">
        <v>26</v>
      </c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373"/>
      <c r="AV40" s="247"/>
      <c r="AW40" s="247"/>
      <c r="AX40" s="247"/>
      <c r="AY40" s="247"/>
      <c r="AZ40" s="247"/>
      <c r="BA40" s="247"/>
      <c r="BB40" s="403"/>
      <c r="BC40" s="247"/>
      <c r="BD40" s="247"/>
      <c r="BE40" s="247"/>
      <c r="BF40" s="247"/>
      <c r="BG40" s="373"/>
      <c r="BH40" s="373"/>
      <c r="BI40" s="373"/>
      <c r="BJ40" s="373"/>
      <c r="BK40" s="982"/>
      <c r="BL40" s="302">
        <f t="shared" si="9"/>
        <v>63</v>
      </c>
      <c r="BM40" s="1542">
        <f t="shared" si="10"/>
        <v>2</v>
      </c>
      <c r="BN40" s="96"/>
      <c r="BP40" s="1907" t="s">
        <v>865</v>
      </c>
      <c r="BQ40" s="320" t="s">
        <v>81</v>
      </c>
      <c r="BR40" s="1234" t="s">
        <v>507</v>
      </c>
      <c r="BS40" s="404">
        <v>2011</v>
      </c>
    </row>
    <row r="41" spans="3:71" ht="17.25" customHeight="1" x14ac:dyDescent="0.25">
      <c r="C41" s="554" t="s">
        <v>218</v>
      </c>
      <c r="D41" s="555">
        <v>7</v>
      </c>
      <c r="E41" s="609" t="s">
        <v>608</v>
      </c>
      <c r="F41" s="320" t="s">
        <v>802</v>
      </c>
      <c r="G41" s="320" t="s">
        <v>803</v>
      </c>
      <c r="H41" s="247" t="s">
        <v>506</v>
      </c>
      <c r="I41" s="324">
        <v>2014</v>
      </c>
      <c r="J41" s="403">
        <v>45</v>
      </c>
      <c r="K41" s="247"/>
      <c r="L41" s="247"/>
      <c r="M41" s="321"/>
      <c r="N41" s="321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404"/>
      <c r="AD41" s="373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373"/>
      <c r="AV41" s="247"/>
      <c r="AW41" s="247"/>
      <c r="AX41" s="247"/>
      <c r="AY41" s="247"/>
      <c r="AZ41" s="247"/>
      <c r="BA41" s="247"/>
      <c r="BB41" s="403"/>
      <c r="BC41" s="247"/>
      <c r="BD41" s="247"/>
      <c r="BE41" s="247"/>
      <c r="BF41" s="247"/>
      <c r="BG41" s="373"/>
      <c r="BH41" s="373"/>
      <c r="BI41" s="373"/>
      <c r="BJ41" s="373"/>
      <c r="BK41" s="982"/>
      <c r="BL41" s="302">
        <f t="shared" si="9"/>
        <v>55</v>
      </c>
      <c r="BM41" s="1542">
        <f t="shared" si="10"/>
        <v>1</v>
      </c>
      <c r="BN41" s="96"/>
      <c r="BP41" s="1907" t="s">
        <v>802</v>
      </c>
      <c r="BQ41" s="320" t="s">
        <v>803</v>
      </c>
      <c r="BR41" s="247" t="s">
        <v>506</v>
      </c>
      <c r="BS41" s="404">
        <v>2014</v>
      </c>
    </row>
    <row r="42" spans="3:71" ht="17.25" customHeight="1" x14ac:dyDescent="0.25">
      <c r="C42" s="554" t="s">
        <v>219</v>
      </c>
      <c r="D42" s="555">
        <v>8</v>
      </c>
      <c r="E42" s="609" t="s">
        <v>608</v>
      </c>
      <c r="F42" s="320" t="s">
        <v>688</v>
      </c>
      <c r="G42" s="320" t="s">
        <v>73</v>
      </c>
      <c r="H42" s="247" t="s">
        <v>506</v>
      </c>
      <c r="I42" s="324">
        <v>2011</v>
      </c>
      <c r="J42" s="403"/>
      <c r="K42" s="247">
        <v>35</v>
      </c>
      <c r="L42" s="247"/>
      <c r="M42" s="321"/>
      <c r="N42" s="321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404"/>
      <c r="AD42" s="373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373"/>
      <c r="AV42" s="247"/>
      <c r="AW42" s="247"/>
      <c r="AX42" s="247"/>
      <c r="AY42" s="247"/>
      <c r="AZ42" s="247"/>
      <c r="BA42" s="247"/>
      <c r="BB42" s="403"/>
      <c r="BC42" s="247"/>
      <c r="BD42" s="247"/>
      <c r="BE42" s="247"/>
      <c r="BF42" s="247"/>
      <c r="BG42" s="373"/>
      <c r="BH42" s="373"/>
      <c r="BI42" s="373"/>
      <c r="BJ42" s="373"/>
      <c r="BK42" s="982"/>
      <c r="BL42" s="302">
        <f t="shared" si="9"/>
        <v>45</v>
      </c>
      <c r="BM42" s="1542">
        <f t="shared" si="10"/>
        <v>1</v>
      </c>
      <c r="BN42" s="96"/>
      <c r="BP42" s="1907" t="s">
        <v>688</v>
      </c>
      <c r="BQ42" s="320" t="s">
        <v>73</v>
      </c>
      <c r="BR42" s="247" t="s">
        <v>506</v>
      </c>
      <c r="BS42" s="404">
        <v>2011</v>
      </c>
    </row>
    <row r="43" spans="3:71" ht="17.25" customHeight="1" x14ac:dyDescent="0.25">
      <c r="C43" s="554" t="s">
        <v>220</v>
      </c>
      <c r="D43" s="555">
        <v>9</v>
      </c>
      <c r="E43" s="609" t="s">
        <v>608</v>
      </c>
      <c r="F43" s="320" t="s">
        <v>891</v>
      </c>
      <c r="G43" s="320" t="s">
        <v>136</v>
      </c>
      <c r="H43" s="1234" t="s">
        <v>507</v>
      </c>
      <c r="I43" s="324">
        <v>2012</v>
      </c>
      <c r="J43" s="934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247">
        <v>16</v>
      </c>
      <c r="Z43" s="321"/>
      <c r="AA43" s="321"/>
      <c r="AB43" s="321"/>
      <c r="AC43" s="935"/>
      <c r="AD43" s="936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1"/>
      <c r="AT43" s="321"/>
      <c r="AU43" s="936"/>
      <c r="AV43" s="321"/>
      <c r="AW43" s="321"/>
      <c r="AX43" s="321"/>
      <c r="AY43" s="321"/>
      <c r="AZ43" s="321"/>
      <c r="BA43" s="321"/>
      <c r="BB43" s="934"/>
      <c r="BC43" s="321"/>
      <c r="BD43" s="321"/>
      <c r="BE43" s="321"/>
      <c r="BF43" s="321"/>
      <c r="BG43" s="936"/>
      <c r="BH43" s="936"/>
      <c r="BI43" s="936"/>
      <c r="BJ43" s="936"/>
      <c r="BK43" s="766"/>
      <c r="BL43" s="302">
        <f t="shared" si="9"/>
        <v>26</v>
      </c>
      <c r="BM43" s="1542">
        <f t="shared" si="10"/>
        <v>1</v>
      </c>
      <c r="BN43" s="96"/>
      <c r="BP43" s="1907" t="s">
        <v>891</v>
      </c>
      <c r="BQ43" s="320" t="s">
        <v>136</v>
      </c>
      <c r="BR43" s="1234" t="s">
        <v>507</v>
      </c>
      <c r="BS43" s="404">
        <v>2012</v>
      </c>
    </row>
    <row r="44" spans="3:71" ht="17.25" customHeight="1" x14ac:dyDescent="0.25">
      <c r="C44" s="554" t="s">
        <v>221</v>
      </c>
      <c r="D44" s="555">
        <v>10</v>
      </c>
      <c r="E44" s="609" t="s">
        <v>608</v>
      </c>
      <c r="F44" s="320" t="s">
        <v>865</v>
      </c>
      <c r="G44" s="320" t="s">
        <v>173</v>
      </c>
      <c r="H44" s="1234" t="s">
        <v>507</v>
      </c>
      <c r="I44" s="324">
        <v>2018</v>
      </c>
      <c r="J44" s="403"/>
      <c r="K44" s="247"/>
      <c r="L44" s="247"/>
      <c r="M44" s="321"/>
      <c r="N44" s="321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404"/>
      <c r="AD44" s="373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373"/>
      <c r="AV44" s="247"/>
      <c r="AW44" s="247"/>
      <c r="AX44" s="247"/>
      <c r="AY44" s="247"/>
      <c r="AZ44" s="247"/>
      <c r="BA44" s="247"/>
      <c r="BB44" s="403"/>
      <c r="BC44" s="247"/>
      <c r="BD44" s="247"/>
      <c r="BE44" s="247"/>
      <c r="BF44" s="247">
        <v>10</v>
      </c>
      <c r="BG44" s="373">
        <v>10</v>
      </c>
      <c r="BH44" s="373"/>
      <c r="BI44" s="373"/>
      <c r="BJ44" s="373"/>
      <c r="BK44" s="982"/>
      <c r="BL44" s="302">
        <f t="shared" si="9"/>
        <v>20</v>
      </c>
      <c r="BM44" s="1542">
        <f t="shared" si="10"/>
        <v>2</v>
      </c>
      <c r="BN44" s="96"/>
      <c r="BP44" s="1907" t="s">
        <v>865</v>
      </c>
      <c r="BQ44" s="320" t="s">
        <v>173</v>
      </c>
      <c r="BR44" s="1234" t="s">
        <v>507</v>
      </c>
      <c r="BS44" s="404">
        <v>2018</v>
      </c>
    </row>
    <row r="45" spans="3:71" ht="17.25" customHeight="1" thickBot="1" x14ac:dyDescent="0.3">
      <c r="C45" s="554" t="s">
        <v>222</v>
      </c>
      <c r="D45" s="555">
        <v>11</v>
      </c>
      <c r="E45" s="609" t="s">
        <v>608</v>
      </c>
      <c r="F45" s="320" t="s">
        <v>621</v>
      </c>
      <c r="G45" s="320" t="s">
        <v>81</v>
      </c>
      <c r="H45" s="247" t="s">
        <v>506</v>
      </c>
      <c r="I45" s="324">
        <v>2010</v>
      </c>
      <c r="J45" s="403"/>
      <c r="K45" s="247"/>
      <c r="L45" s="247"/>
      <c r="M45" s="321"/>
      <c r="N45" s="321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404"/>
      <c r="AD45" s="373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373"/>
      <c r="AV45" s="247"/>
      <c r="AW45" s="247"/>
      <c r="AX45" s="247"/>
      <c r="AY45" s="247"/>
      <c r="AZ45" s="247"/>
      <c r="BA45" s="247"/>
      <c r="BB45" s="403"/>
      <c r="BC45" s="247"/>
      <c r="BD45" s="247"/>
      <c r="BE45" s="247"/>
      <c r="BF45" s="247">
        <v>10</v>
      </c>
      <c r="BG45" s="373">
        <v>10</v>
      </c>
      <c r="BH45" s="373"/>
      <c r="BI45" s="373"/>
      <c r="BJ45" s="373"/>
      <c r="BK45" s="982"/>
      <c r="BL45" s="302">
        <f t="shared" si="9"/>
        <v>20</v>
      </c>
      <c r="BM45" s="1542">
        <f t="shared" si="10"/>
        <v>2</v>
      </c>
      <c r="BN45" s="96"/>
      <c r="BP45" s="1907" t="s">
        <v>621</v>
      </c>
      <c r="BQ45" s="320" t="s">
        <v>81</v>
      </c>
      <c r="BR45" s="247" t="s">
        <v>506</v>
      </c>
      <c r="BS45" s="404">
        <v>2010</v>
      </c>
    </row>
    <row r="46" spans="3:71" ht="17.25" customHeight="1" thickBot="1" x14ac:dyDescent="0.3">
      <c r="C46" s="554" t="s">
        <v>223</v>
      </c>
      <c r="D46" s="557">
        <v>12</v>
      </c>
      <c r="E46" s="610" t="s">
        <v>608</v>
      </c>
      <c r="F46" s="322" t="s">
        <v>618</v>
      </c>
      <c r="G46" s="322" t="s">
        <v>89</v>
      </c>
      <c r="H46" s="323" t="s">
        <v>506</v>
      </c>
      <c r="I46" s="325">
        <v>2010</v>
      </c>
      <c r="J46" s="1538"/>
      <c r="K46" s="323"/>
      <c r="L46" s="323"/>
      <c r="M46" s="285"/>
      <c r="N46" s="285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323"/>
      <c r="AC46" s="1539"/>
      <c r="AD46" s="1540"/>
      <c r="AE46" s="323"/>
      <c r="AF46" s="323"/>
      <c r="AG46" s="323"/>
      <c r="AH46" s="323"/>
      <c r="AI46" s="323"/>
      <c r="AJ46" s="323"/>
      <c r="AK46" s="323"/>
      <c r="AL46" s="323"/>
      <c r="AM46" s="323"/>
      <c r="AN46" s="323"/>
      <c r="AO46" s="323"/>
      <c r="AP46" s="323"/>
      <c r="AQ46" s="323"/>
      <c r="AR46" s="323"/>
      <c r="AS46" s="323"/>
      <c r="AT46" s="323"/>
      <c r="AU46" s="1540"/>
      <c r="AV46" s="323"/>
      <c r="AW46" s="323"/>
      <c r="AX46" s="323"/>
      <c r="AY46" s="323"/>
      <c r="AZ46" s="323"/>
      <c r="BA46" s="323"/>
      <c r="BB46" s="1538"/>
      <c r="BC46" s="323"/>
      <c r="BD46" s="323"/>
      <c r="BE46" s="323"/>
      <c r="BF46" s="323"/>
      <c r="BG46" s="1540">
        <v>10</v>
      </c>
      <c r="BH46" s="1540"/>
      <c r="BI46" s="1540"/>
      <c r="BJ46" s="1540"/>
      <c r="BK46" s="1541"/>
      <c r="BL46" s="775">
        <f t="shared" si="9"/>
        <v>10</v>
      </c>
      <c r="BM46" s="1542">
        <f t="shared" si="10"/>
        <v>1</v>
      </c>
      <c r="BN46" s="558">
        <f>SUM(BM35:BM46)</f>
        <v>28</v>
      </c>
      <c r="BO46" s="477">
        <f>SUM(BL35:BL46)</f>
        <v>939</v>
      </c>
      <c r="BP46" s="1908" t="s">
        <v>618</v>
      </c>
      <c r="BQ46" s="322" t="s">
        <v>89</v>
      </c>
      <c r="BR46" s="323" t="s">
        <v>506</v>
      </c>
      <c r="BS46" s="1539">
        <v>2010</v>
      </c>
    </row>
    <row r="47" spans="3:71" ht="17.25" customHeight="1" x14ac:dyDescent="0.25">
      <c r="C47" s="554" t="s">
        <v>224</v>
      </c>
      <c r="D47" s="560">
        <v>1</v>
      </c>
      <c r="E47" s="1103" t="s">
        <v>8</v>
      </c>
      <c r="F47" s="1104" t="s">
        <v>969</v>
      </c>
      <c r="G47" s="1104" t="s">
        <v>75</v>
      </c>
      <c r="H47" s="248" t="s">
        <v>507</v>
      </c>
      <c r="I47" s="1105">
        <v>2013</v>
      </c>
      <c r="J47" s="1106"/>
      <c r="K47" s="1107"/>
      <c r="L47" s="1107"/>
      <c r="M47" s="1107"/>
      <c r="N47" s="1107"/>
      <c r="O47" s="1107"/>
      <c r="P47" s="1107"/>
      <c r="Q47" s="1107"/>
      <c r="R47" s="1107"/>
      <c r="S47" s="1107"/>
      <c r="T47" s="1107"/>
      <c r="U47" s="1105"/>
      <c r="V47" s="1107"/>
      <c r="W47" s="1107"/>
      <c r="X47" s="1107"/>
      <c r="Y47" s="1107"/>
      <c r="Z47" s="1107"/>
      <c r="AA47" s="1107"/>
      <c r="AB47" s="1108"/>
      <c r="AC47" s="1109"/>
      <c r="AD47" s="1110"/>
      <c r="AE47" s="1107"/>
      <c r="AF47" s="1105">
        <v>32</v>
      </c>
      <c r="AG47" s="1105"/>
      <c r="AH47" s="1105"/>
      <c r="AI47" s="1105"/>
      <c r="AJ47" s="1111">
        <v>70</v>
      </c>
      <c r="AK47" s="1111"/>
      <c r="AL47" s="1111">
        <v>63</v>
      </c>
      <c r="AM47" s="1111"/>
      <c r="AN47" s="1111"/>
      <c r="AO47" s="1111"/>
      <c r="AP47" s="1111"/>
      <c r="AQ47" s="1111">
        <v>98</v>
      </c>
      <c r="AR47" s="1111"/>
      <c r="AS47" s="1111"/>
      <c r="AT47" s="1111">
        <v>42</v>
      </c>
      <c r="AU47" s="1112"/>
      <c r="AV47" s="1111"/>
      <c r="AW47" s="1111"/>
      <c r="AX47" s="1111"/>
      <c r="AY47" s="1111"/>
      <c r="AZ47" s="1113"/>
      <c r="BA47" s="1113"/>
      <c r="BB47" s="1114"/>
      <c r="BC47" s="1111"/>
      <c r="BD47" s="1111"/>
      <c r="BE47" s="1111"/>
      <c r="BF47" s="1111"/>
      <c r="BG47" s="1112"/>
      <c r="BH47" s="1112"/>
      <c r="BI47" s="1112"/>
      <c r="BJ47" s="1112"/>
      <c r="BK47" s="1115"/>
      <c r="BL47" s="1116">
        <f t="shared" ref="BL47:BL56" si="11">SUM(J47:BA47)+(BM47*10)</f>
        <v>355</v>
      </c>
      <c r="BM47" s="1117">
        <f>COUNTA(J47:BK47)</f>
        <v>5</v>
      </c>
      <c r="BN47" s="96"/>
      <c r="BP47" s="1909" t="s">
        <v>969</v>
      </c>
      <c r="BQ47" s="1104" t="s">
        <v>75</v>
      </c>
      <c r="BR47" s="248" t="s">
        <v>507</v>
      </c>
      <c r="BS47" s="1109">
        <v>2013</v>
      </c>
    </row>
    <row r="48" spans="3:71" ht="17.25" customHeight="1" x14ac:dyDescent="0.25">
      <c r="C48" s="554" t="s">
        <v>225</v>
      </c>
      <c r="D48" s="560">
        <v>2</v>
      </c>
      <c r="E48" s="1103" t="s">
        <v>8</v>
      </c>
      <c r="F48" s="1104" t="s">
        <v>965</v>
      </c>
      <c r="G48" s="1104" t="s">
        <v>611</v>
      </c>
      <c r="H48" s="248" t="s">
        <v>507</v>
      </c>
      <c r="I48" s="1105">
        <v>2014</v>
      </c>
      <c r="J48" s="1106"/>
      <c r="K48" s="1107"/>
      <c r="L48" s="1107"/>
      <c r="M48" s="1107"/>
      <c r="N48" s="1107"/>
      <c r="O48" s="1107"/>
      <c r="P48" s="1107"/>
      <c r="Q48" s="1107"/>
      <c r="R48" s="1107"/>
      <c r="S48" s="1107"/>
      <c r="T48" s="1107"/>
      <c r="U48" s="1105"/>
      <c r="V48" s="1107"/>
      <c r="W48" s="1107"/>
      <c r="X48" s="1107"/>
      <c r="Y48" s="1107"/>
      <c r="Z48" s="1107"/>
      <c r="AA48" s="1107"/>
      <c r="AB48" s="1108"/>
      <c r="AC48" s="1109"/>
      <c r="AD48" s="1110"/>
      <c r="AE48" s="1107"/>
      <c r="AF48" s="1105">
        <v>65</v>
      </c>
      <c r="AG48" s="1105"/>
      <c r="AH48" s="1105"/>
      <c r="AI48" s="1105"/>
      <c r="AJ48" s="1111">
        <v>54</v>
      </c>
      <c r="AK48" s="1111"/>
      <c r="AL48" s="1111">
        <v>51</v>
      </c>
      <c r="AM48" s="1111"/>
      <c r="AN48" s="1111"/>
      <c r="AO48" s="1111"/>
      <c r="AP48" s="1111"/>
      <c r="AQ48" s="1111"/>
      <c r="AR48" s="1111"/>
      <c r="AS48" s="1111"/>
      <c r="AT48" s="1111">
        <v>42</v>
      </c>
      <c r="AU48" s="1112"/>
      <c r="AV48" s="1111"/>
      <c r="AW48" s="1111"/>
      <c r="AX48" s="1111"/>
      <c r="AY48" s="1111"/>
      <c r="AZ48" s="1113"/>
      <c r="BA48" s="1113"/>
      <c r="BB48" s="1114"/>
      <c r="BC48" s="1111"/>
      <c r="BD48" s="1111"/>
      <c r="BE48" s="1111"/>
      <c r="BF48" s="1111"/>
      <c r="BG48" s="1112"/>
      <c r="BH48" s="1112"/>
      <c r="BI48" s="1112"/>
      <c r="BJ48" s="1112"/>
      <c r="BK48" s="1115"/>
      <c r="BL48" s="1116">
        <f t="shared" si="11"/>
        <v>252</v>
      </c>
      <c r="BM48" s="1117">
        <f>COUNTA(J48:BK48)</f>
        <v>4</v>
      </c>
      <c r="BN48" s="96"/>
      <c r="BP48" s="1909" t="s">
        <v>965</v>
      </c>
      <c r="BQ48" s="1104" t="s">
        <v>611</v>
      </c>
      <c r="BR48" s="248" t="s">
        <v>507</v>
      </c>
      <c r="BS48" s="1109">
        <v>2014</v>
      </c>
    </row>
    <row r="49" spans="3:71" ht="17.25" customHeight="1" x14ac:dyDescent="0.25">
      <c r="C49" s="554" t="s">
        <v>226</v>
      </c>
      <c r="D49" s="560">
        <v>3</v>
      </c>
      <c r="E49" s="1103" t="s">
        <v>8</v>
      </c>
      <c r="F49" s="1104" t="s">
        <v>574</v>
      </c>
      <c r="G49" s="1104" t="s">
        <v>76</v>
      </c>
      <c r="H49" s="248" t="s">
        <v>507</v>
      </c>
      <c r="I49" s="1105">
        <v>2015</v>
      </c>
      <c r="J49" s="1106"/>
      <c r="K49" s="1107"/>
      <c r="L49" s="1107"/>
      <c r="M49" s="1107"/>
      <c r="N49" s="1107"/>
      <c r="O49" s="1107"/>
      <c r="P49" s="1107"/>
      <c r="Q49" s="1107"/>
      <c r="R49" s="1107"/>
      <c r="S49" s="1107"/>
      <c r="T49" s="1107"/>
      <c r="U49" s="1105"/>
      <c r="V49" s="1107"/>
      <c r="W49" s="1107"/>
      <c r="X49" s="1107"/>
      <c r="Y49" s="1107"/>
      <c r="Z49" s="1107"/>
      <c r="AA49" s="1107"/>
      <c r="AB49" s="1108"/>
      <c r="AC49" s="1109"/>
      <c r="AD49" s="1110"/>
      <c r="AE49" s="1107"/>
      <c r="AF49" s="1105"/>
      <c r="AG49" s="1105"/>
      <c r="AH49" s="1105"/>
      <c r="AI49" s="1105"/>
      <c r="AJ49" s="1107"/>
      <c r="AK49" s="1111"/>
      <c r="AL49" s="1111"/>
      <c r="AM49" s="1111"/>
      <c r="AN49" s="1111"/>
      <c r="AO49" s="1111"/>
      <c r="AP49" s="1111"/>
      <c r="AQ49" s="1111"/>
      <c r="AR49" s="1111"/>
      <c r="AS49" s="1111"/>
      <c r="AT49" s="1111">
        <v>42</v>
      </c>
      <c r="AU49" s="1112"/>
      <c r="AV49" s="1111"/>
      <c r="AW49" s="1111"/>
      <c r="AX49" s="1111"/>
      <c r="AY49" s="1111"/>
      <c r="AZ49" s="1113"/>
      <c r="BA49" s="1113"/>
      <c r="BB49" s="1114"/>
      <c r="BC49" s="1111"/>
      <c r="BD49" s="1111"/>
      <c r="BE49" s="1111"/>
      <c r="BF49" s="1111">
        <v>10</v>
      </c>
      <c r="BG49" s="1112">
        <v>10</v>
      </c>
      <c r="BH49" s="1112"/>
      <c r="BI49" s="1112"/>
      <c r="BJ49" s="1112"/>
      <c r="BK49" s="1115"/>
      <c r="BL49" s="1116">
        <f t="shared" si="11"/>
        <v>72</v>
      </c>
      <c r="BM49" s="1117">
        <f>COUNTA(J49:BK49)</f>
        <v>3</v>
      </c>
      <c r="BN49" s="96"/>
      <c r="BP49" s="1909" t="s">
        <v>574</v>
      </c>
      <c r="BQ49" s="1104" t="s">
        <v>76</v>
      </c>
      <c r="BR49" s="248" t="s">
        <v>507</v>
      </c>
      <c r="BS49" s="1109">
        <v>2015</v>
      </c>
    </row>
    <row r="50" spans="3:71" ht="17.25" customHeight="1" x14ac:dyDescent="0.25">
      <c r="C50" s="554" t="s">
        <v>227</v>
      </c>
      <c r="D50" s="560">
        <v>4</v>
      </c>
      <c r="E50" s="1103" t="s">
        <v>8</v>
      </c>
      <c r="F50" s="1104" t="s">
        <v>966</v>
      </c>
      <c r="G50" s="1104" t="s">
        <v>82</v>
      </c>
      <c r="H50" s="248" t="s">
        <v>507</v>
      </c>
      <c r="I50" s="1105">
        <v>2013</v>
      </c>
      <c r="J50" s="1106"/>
      <c r="K50" s="1107"/>
      <c r="L50" s="1107"/>
      <c r="M50" s="1107"/>
      <c r="N50" s="1107"/>
      <c r="O50" s="1107"/>
      <c r="P50" s="1107"/>
      <c r="Q50" s="1107"/>
      <c r="R50" s="1107"/>
      <c r="S50" s="1107"/>
      <c r="T50" s="1107"/>
      <c r="U50" s="1105"/>
      <c r="V50" s="1107"/>
      <c r="W50" s="1107"/>
      <c r="X50" s="1107"/>
      <c r="Y50" s="1107"/>
      <c r="Z50" s="1107"/>
      <c r="AA50" s="1107"/>
      <c r="AB50" s="1108"/>
      <c r="AC50" s="1109"/>
      <c r="AD50" s="1110"/>
      <c r="AE50" s="1107"/>
      <c r="AF50" s="1105">
        <v>57</v>
      </c>
      <c r="AG50" s="1105"/>
      <c r="AH50" s="1105"/>
      <c r="AI50" s="1105"/>
      <c r="AJ50" s="1111"/>
      <c r="AK50" s="1111"/>
      <c r="AL50" s="1111"/>
      <c r="AM50" s="1111"/>
      <c r="AN50" s="1111"/>
      <c r="AO50" s="1111"/>
      <c r="AP50" s="1111"/>
      <c r="AQ50" s="1111"/>
      <c r="AR50" s="1111"/>
      <c r="AS50" s="1111"/>
      <c r="AT50" s="1111"/>
      <c r="AU50" s="1112"/>
      <c r="AV50" s="1111"/>
      <c r="AW50" s="1111"/>
      <c r="AX50" s="1111"/>
      <c r="AY50" s="1111"/>
      <c r="AZ50" s="1113"/>
      <c r="BA50" s="1113"/>
      <c r="BB50" s="1114"/>
      <c r="BC50" s="1111"/>
      <c r="BD50" s="1111"/>
      <c r="BE50" s="1111"/>
      <c r="BF50" s="1111"/>
      <c r="BG50" s="1112"/>
      <c r="BH50" s="1112"/>
      <c r="BI50" s="1112"/>
      <c r="BJ50" s="1112"/>
      <c r="BK50" s="1115"/>
      <c r="BL50" s="1116">
        <f t="shared" si="11"/>
        <v>67</v>
      </c>
      <c r="BM50" s="1117">
        <f t="shared" ref="BM50:BM56" si="12">COUNTA(J50:BK50)</f>
        <v>1</v>
      </c>
      <c r="BN50" s="96"/>
      <c r="BP50" s="1909" t="s">
        <v>966</v>
      </c>
      <c r="BQ50" s="1104" t="s">
        <v>82</v>
      </c>
      <c r="BR50" s="248" t="s">
        <v>507</v>
      </c>
      <c r="BS50" s="1109">
        <v>2013</v>
      </c>
    </row>
    <row r="51" spans="3:71" ht="17.25" customHeight="1" x14ac:dyDescent="0.25">
      <c r="C51" s="554" t="s">
        <v>228</v>
      </c>
      <c r="D51" s="560">
        <v>5</v>
      </c>
      <c r="E51" s="1103" t="s">
        <v>8</v>
      </c>
      <c r="F51" s="1104" t="s">
        <v>994</v>
      </c>
      <c r="G51" s="1104" t="s">
        <v>89</v>
      </c>
      <c r="H51" s="248" t="s">
        <v>507</v>
      </c>
      <c r="I51" s="1105">
        <v>2013</v>
      </c>
      <c r="J51" s="1386"/>
      <c r="K51" s="1387"/>
      <c r="L51" s="1387"/>
      <c r="M51" s="1387"/>
      <c r="N51" s="1387"/>
      <c r="O51" s="1387"/>
      <c r="P51" s="1387"/>
      <c r="Q51" s="1387"/>
      <c r="R51" s="1387"/>
      <c r="S51" s="1387"/>
      <c r="T51" s="1387"/>
      <c r="U51" s="1388"/>
      <c r="V51" s="1387"/>
      <c r="W51" s="1387"/>
      <c r="X51" s="1387"/>
      <c r="Y51" s="1387"/>
      <c r="Z51" s="1387"/>
      <c r="AA51" s="1387"/>
      <c r="AB51" s="1389"/>
      <c r="AC51" s="1390"/>
      <c r="AD51" s="1117"/>
      <c r="AE51" s="1387"/>
      <c r="AF51" s="1105"/>
      <c r="AG51" s="1105"/>
      <c r="AH51" s="1105"/>
      <c r="AI51" s="1105"/>
      <c r="AJ51" s="1107">
        <v>51</v>
      </c>
      <c r="AK51" s="1107"/>
      <c r="AL51" s="1107"/>
      <c r="AM51" s="1107"/>
      <c r="AN51" s="1107"/>
      <c r="AO51" s="1107"/>
      <c r="AP51" s="1107"/>
      <c r="AQ51" s="1107"/>
      <c r="AR51" s="1107"/>
      <c r="AS51" s="1107"/>
      <c r="AT51" s="1107"/>
      <c r="AU51" s="1110"/>
      <c r="AV51" s="1107"/>
      <c r="AW51" s="1107"/>
      <c r="AX51" s="1107"/>
      <c r="AY51" s="1107"/>
      <c r="AZ51" s="1105"/>
      <c r="BA51" s="1105"/>
      <c r="BB51" s="1106"/>
      <c r="BC51" s="1107"/>
      <c r="BD51" s="1107"/>
      <c r="BE51" s="1107"/>
      <c r="BF51" s="1107"/>
      <c r="BG51" s="1110"/>
      <c r="BH51" s="1110"/>
      <c r="BI51" s="1110"/>
      <c r="BJ51" s="1110"/>
      <c r="BK51" s="1108"/>
      <c r="BL51" s="1116">
        <f t="shared" si="11"/>
        <v>61</v>
      </c>
      <c r="BM51" s="1117">
        <f t="shared" si="12"/>
        <v>1</v>
      </c>
      <c r="BN51" s="96"/>
      <c r="BP51" s="1909" t="s">
        <v>994</v>
      </c>
      <c r="BQ51" s="1104" t="s">
        <v>89</v>
      </c>
      <c r="BR51" s="248" t="s">
        <v>507</v>
      </c>
      <c r="BS51" s="1109">
        <v>2013</v>
      </c>
    </row>
    <row r="52" spans="3:71" ht="17.25" customHeight="1" x14ac:dyDescent="0.25">
      <c r="C52" s="554" t="s">
        <v>229</v>
      </c>
      <c r="D52" s="560">
        <v>6</v>
      </c>
      <c r="E52" s="1103" t="s">
        <v>8</v>
      </c>
      <c r="F52" s="1104" t="s">
        <v>967</v>
      </c>
      <c r="G52" s="1104" t="s">
        <v>76</v>
      </c>
      <c r="H52" s="248" t="s">
        <v>507</v>
      </c>
      <c r="I52" s="1105">
        <v>2014</v>
      </c>
      <c r="J52" s="1106"/>
      <c r="K52" s="1107"/>
      <c r="L52" s="1107"/>
      <c r="M52" s="1107"/>
      <c r="N52" s="1107"/>
      <c r="O52" s="1107"/>
      <c r="P52" s="1107"/>
      <c r="Q52" s="1107"/>
      <c r="R52" s="1107"/>
      <c r="S52" s="1107"/>
      <c r="T52" s="1107"/>
      <c r="U52" s="1105"/>
      <c r="V52" s="1107"/>
      <c r="W52" s="1107"/>
      <c r="X52" s="1107"/>
      <c r="Y52" s="1107"/>
      <c r="Z52" s="1107"/>
      <c r="AA52" s="1107"/>
      <c r="AB52" s="1108"/>
      <c r="AC52" s="1109"/>
      <c r="AD52" s="1110"/>
      <c r="AE52" s="1107"/>
      <c r="AF52" s="1105">
        <v>48</v>
      </c>
      <c r="AG52" s="1105"/>
      <c r="AH52" s="1105"/>
      <c r="AI52" s="1105"/>
      <c r="AJ52" s="1111"/>
      <c r="AK52" s="1111"/>
      <c r="AL52" s="1111"/>
      <c r="AM52" s="1111"/>
      <c r="AN52" s="1111"/>
      <c r="AO52" s="1111"/>
      <c r="AP52" s="1111"/>
      <c r="AQ52" s="1111"/>
      <c r="AR52" s="1111"/>
      <c r="AS52" s="1111"/>
      <c r="AT52" s="1111"/>
      <c r="AU52" s="1112"/>
      <c r="AV52" s="1111"/>
      <c r="AW52" s="1111"/>
      <c r="AX52" s="1111"/>
      <c r="AY52" s="1111"/>
      <c r="AZ52" s="1113"/>
      <c r="BA52" s="1113"/>
      <c r="BB52" s="1114"/>
      <c r="BC52" s="1111"/>
      <c r="BD52" s="1111"/>
      <c r="BE52" s="1111"/>
      <c r="BF52" s="1111"/>
      <c r="BG52" s="1112"/>
      <c r="BH52" s="1112"/>
      <c r="BI52" s="1112"/>
      <c r="BJ52" s="1112"/>
      <c r="BK52" s="1115"/>
      <c r="BL52" s="1116">
        <f t="shared" si="11"/>
        <v>58</v>
      </c>
      <c r="BM52" s="1117">
        <f t="shared" si="12"/>
        <v>1</v>
      </c>
      <c r="BN52" s="96"/>
      <c r="BP52" s="1909" t="s">
        <v>967</v>
      </c>
      <c r="BQ52" s="1104" t="s">
        <v>76</v>
      </c>
      <c r="BR52" s="248" t="s">
        <v>507</v>
      </c>
      <c r="BS52" s="1109">
        <v>2014</v>
      </c>
    </row>
    <row r="53" spans="3:71" ht="17.25" customHeight="1" x14ac:dyDescent="0.25">
      <c r="C53" s="554" t="s">
        <v>230</v>
      </c>
      <c r="D53" s="560">
        <v>7</v>
      </c>
      <c r="E53" s="1103" t="s">
        <v>8</v>
      </c>
      <c r="F53" s="1104" t="s">
        <v>968</v>
      </c>
      <c r="G53" s="1104" t="s">
        <v>96</v>
      </c>
      <c r="H53" s="248" t="s">
        <v>507</v>
      </c>
      <c r="I53" s="1105">
        <v>2013</v>
      </c>
      <c r="J53" s="1106"/>
      <c r="K53" s="1107"/>
      <c r="L53" s="1107"/>
      <c r="M53" s="1107"/>
      <c r="N53" s="1107"/>
      <c r="O53" s="1107"/>
      <c r="P53" s="1107"/>
      <c r="Q53" s="1107"/>
      <c r="R53" s="1107"/>
      <c r="S53" s="1107"/>
      <c r="T53" s="1107"/>
      <c r="U53" s="1105"/>
      <c r="V53" s="1107"/>
      <c r="W53" s="1107"/>
      <c r="X53" s="1107"/>
      <c r="Y53" s="1107"/>
      <c r="Z53" s="1107"/>
      <c r="AA53" s="1107"/>
      <c r="AB53" s="1108"/>
      <c r="AC53" s="1109"/>
      <c r="AD53" s="1110"/>
      <c r="AE53" s="1107"/>
      <c r="AF53" s="1105">
        <v>42</v>
      </c>
      <c r="AG53" s="1105"/>
      <c r="AH53" s="1105"/>
      <c r="AI53" s="1105"/>
      <c r="AJ53" s="1111"/>
      <c r="AK53" s="1111"/>
      <c r="AL53" s="1111"/>
      <c r="AM53" s="1111"/>
      <c r="AN53" s="1111"/>
      <c r="AO53" s="1111"/>
      <c r="AP53" s="1111"/>
      <c r="AQ53" s="1111"/>
      <c r="AR53" s="1111"/>
      <c r="AS53" s="1111"/>
      <c r="AT53" s="1111"/>
      <c r="AU53" s="1112"/>
      <c r="AV53" s="1111"/>
      <c r="AW53" s="1111"/>
      <c r="AX53" s="1111"/>
      <c r="AY53" s="1111"/>
      <c r="AZ53" s="1113"/>
      <c r="BA53" s="1113"/>
      <c r="BB53" s="1114"/>
      <c r="BC53" s="1111"/>
      <c r="BD53" s="1111"/>
      <c r="BE53" s="1111"/>
      <c r="BF53" s="1111"/>
      <c r="BG53" s="1112"/>
      <c r="BH53" s="1112"/>
      <c r="BI53" s="1112"/>
      <c r="BJ53" s="1112"/>
      <c r="BK53" s="1115"/>
      <c r="BL53" s="1116">
        <f t="shared" si="11"/>
        <v>52</v>
      </c>
      <c r="BM53" s="1117">
        <f t="shared" si="12"/>
        <v>1</v>
      </c>
      <c r="BN53" s="96"/>
      <c r="BP53" s="1909" t="s">
        <v>968</v>
      </c>
      <c r="BQ53" s="1104" t="s">
        <v>96</v>
      </c>
      <c r="BR53" s="248" t="s">
        <v>507</v>
      </c>
      <c r="BS53" s="1109">
        <v>2013</v>
      </c>
    </row>
    <row r="54" spans="3:71" ht="17.25" customHeight="1" x14ac:dyDescent="0.25">
      <c r="C54" s="554" t="s">
        <v>231</v>
      </c>
      <c r="D54" s="560">
        <v>8</v>
      </c>
      <c r="E54" s="1103" t="s">
        <v>8</v>
      </c>
      <c r="F54" s="1104" t="s">
        <v>612</v>
      </c>
      <c r="G54" s="1104" t="s">
        <v>1023</v>
      </c>
      <c r="H54" s="248" t="s">
        <v>507</v>
      </c>
      <c r="I54" s="1105">
        <v>2016</v>
      </c>
      <c r="J54" s="1386"/>
      <c r="K54" s="1387"/>
      <c r="L54" s="1387"/>
      <c r="M54" s="1387"/>
      <c r="N54" s="1387"/>
      <c r="O54" s="1387"/>
      <c r="P54" s="1387"/>
      <c r="Q54" s="1387"/>
      <c r="R54" s="1387"/>
      <c r="S54" s="1387"/>
      <c r="T54" s="1387"/>
      <c r="U54" s="1388"/>
      <c r="V54" s="1387"/>
      <c r="W54" s="1387"/>
      <c r="X54" s="1387"/>
      <c r="Y54" s="1387"/>
      <c r="Z54" s="1387"/>
      <c r="AA54" s="1387"/>
      <c r="AB54" s="1389"/>
      <c r="AC54" s="1390"/>
      <c r="AD54" s="1117"/>
      <c r="AE54" s="1387"/>
      <c r="AF54" s="1105"/>
      <c r="AG54" s="1105"/>
      <c r="AH54" s="1105"/>
      <c r="AI54" s="1105"/>
      <c r="AJ54" s="1107"/>
      <c r="AK54" s="1107"/>
      <c r="AL54" s="1107">
        <v>24</v>
      </c>
      <c r="AM54" s="1107"/>
      <c r="AN54" s="1107"/>
      <c r="AO54" s="1107"/>
      <c r="AP54" s="1107"/>
      <c r="AQ54" s="1107"/>
      <c r="AR54" s="1107"/>
      <c r="AS54" s="1107"/>
      <c r="AT54" s="1107"/>
      <c r="AU54" s="1110"/>
      <c r="AV54" s="1107"/>
      <c r="AW54" s="1107"/>
      <c r="AX54" s="1107"/>
      <c r="AY54" s="1107"/>
      <c r="AZ54" s="1105"/>
      <c r="BA54" s="1105"/>
      <c r="BB54" s="1106"/>
      <c r="BC54" s="1107"/>
      <c r="BD54" s="1107"/>
      <c r="BE54" s="1107"/>
      <c r="BF54" s="1107"/>
      <c r="BG54" s="1110"/>
      <c r="BH54" s="1110"/>
      <c r="BI54" s="1110"/>
      <c r="BJ54" s="1110"/>
      <c r="BK54" s="1108"/>
      <c r="BL54" s="1116">
        <f t="shared" si="11"/>
        <v>34</v>
      </c>
      <c r="BM54" s="1117">
        <f t="shared" si="12"/>
        <v>1</v>
      </c>
      <c r="BN54" s="96"/>
      <c r="BP54" s="1909" t="s">
        <v>612</v>
      </c>
      <c r="BQ54" s="1104" t="s">
        <v>1023</v>
      </c>
      <c r="BR54" s="248" t="s">
        <v>507</v>
      </c>
      <c r="BS54" s="1109">
        <v>2016</v>
      </c>
    </row>
    <row r="55" spans="3:71" ht="17.25" customHeight="1" thickBot="1" x14ac:dyDescent="0.3">
      <c r="C55" s="554" t="s">
        <v>232</v>
      </c>
      <c r="D55" s="560">
        <v>9</v>
      </c>
      <c r="E55" s="1103" t="s">
        <v>8</v>
      </c>
      <c r="F55" s="1104" t="s">
        <v>970</v>
      </c>
      <c r="G55" s="1104" t="s">
        <v>76</v>
      </c>
      <c r="H55" s="248" t="s">
        <v>507</v>
      </c>
      <c r="I55" s="1105">
        <v>2015</v>
      </c>
      <c r="J55" s="1106"/>
      <c r="K55" s="1107"/>
      <c r="L55" s="1107"/>
      <c r="M55" s="1107"/>
      <c r="N55" s="1107"/>
      <c r="O55" s="1107"/>
      <c r="P55" s="1107"/>
      <c r="Q55" s="1107"/>
      <c r="R55" s="1107"/>
      <c r="S55" s="1107"/>
      <c r="T55" s="1107"/>
      <c r="U55" s="1105"/>
      <c r="V55" s="1107"/>
      <c r="W55" s="1107"/>
      <c r="X55" s="1107"/>
      <c r="Y55" s="1107"/>
      <c r="Z55" s="1107"/>
      <c r="AA55" s="1107"/>
      <c r="AB55" s="1108"/>
      <c r="AC55" s="1109"/>
      <c r="AD55" s="1110"/>
      <c r="AE55" s="1107"/>
      <c r="AF55" s="1105">
        <v>20</v>
      </c>
      <c r="AG55" s="1105"/>
      <c r="AH55" s="1105"/>
      <c r="AI55" s="1105"/>
      <c r="AJ55" s="1111"/>
      <c r="AK55" s="1111"/>
      <c r="AL55" s="1111"/>
      <c r="AM55" s="1111"/>
      <c r="AN55" s="1111"/>
      <c r="AO55" s="1111"/>
      <c r="AP55" s="1111"/>
      <c r="AQ55" s="1111"/>
      <c r="AR55" s="1111"/>
      <c r="AS55" s="1111"/>
      <c r="AT55" s="1111"/>
      <c r="AU55" s="1112"/>
      <c r="AV55" s="1111"/>
      <c r="AW55" s="1111"/>
      <c r="AX55" s="1111"/>
      <c r="AY55" s="1111"/>
      <c r="AZ55" s="1113"/>
      <c r="BA55" s="1113"/>
      <c r="BB55" s="1114"/>
      <c r="BC55" s="1111"/>
      <c r="BD55" s="1111"/>
      <c r="BE55" s="1111"/>
      <c r="BF55" s="1111"/>
      <c r="BG55" s="1112"/>
      <c r="BH55" s="1112"/>
      <c r="BI55" s="1112"/>
      <c r="BJ55" s="1112"/>
      <c r="BK55" s="1115"/>
      <c r="BL55" s="1116">
        <f t="shared" si="11"/>
        <v>30</v>
      </c>
      <c r="BM55" s="1117">
        <f t="shared" si="12"/>
        <v>1</v>
      </c>
      <c r="BN55" s="96"/>
      <c r="BP55" s="1909" t="s">
        <v>970</v>
      </c>
      <c r="BQ55" s="1104" t="s">
        <v>76</v>
      </c>
      <c r="BR55" s="248" t="s">
        <v>507</v>
      </c>
      <c r="BS55" s="1109">
        <v>2015</v>
      </c>
    </row>
    <row r="56" spans="3:71" ht="17.25" customHeight="1" thickBot="1" x14ac:dyDescent="0.3">
      <c r="C56" s="554" t="s">
        <v>233</v>
      </c>
      <c r="D56" s="560">
        <v>10</v>
      </c>
      <c r="E56" s="1383" t="s">
        <v>8</v>
      </c>
      <c r="F56" s="1384" t="s">
        <v>613</v>
      </c>
      <c r="G56" s="1384" t="s">
        <v>126</v>
      </c>
      <c r="H56" s="1385" t="s">
        <v>507</v>
      </c>
      <c r="I56" s="1344">
        <v>2014</v>
      </c>
      <c r="J56" s="1787"/>
      <c r="K56" s="1788"/>
      <c r="L56" s="1788"/>
      <c r="M56" s="1788"/>
      <c r="N56" s="1788"/>
      <c r="O56" s="1788"/>
      <c r="P56" s="1788"/>
      <c r="Q56" s="1788"/>
      <c r="R56" s="1788"/>
      <c r="S56" s="1788"/>
      <c r="T56" s="1788"/>
      <c r="U56" s="1789"/>
      <c r="V56" s="1788"/>
      <c r="W56" s="1788"/>
      <c r="X56" s="1788"/>
      <c r="Y56" s="1788"/>
      <c r="Z56" s="1788"/>
      <c r="AA56" s="1788"/>
      <c r="AB56" s="1790"/>
      <c r="AC56" s="1791"/>
      <c r="AD56" s="1792"/>
      <c r="AE56" s="1788"/>
      <c r="AF56" s="1344"/>
      <c r="AG56" s="1344"/>
      <c r="AH56" s="1344"/>
      <c r="AI56" s="1344"/>
      <c r="AJ56" s="1344"/>
      <c r="AK56" s="1345"/>
      <c r="AL56" s="1345">
        <v>19</v>
      </c>
      <c r="AM56" s="1345"/>
      <c r="AN56" s="1345"/>
      <c r="AO56" s="1345"/>
      <c r="AP56" s="1345"/>
      <c r="AQ56" s="1345"/>
      <c r="AR56" s="1345"/>
      <c r="AS56" s="1345"/>
      <c r="AT56" s="1345"/>
      <c r="AU56" s="1346"/>
      <c r="AV56" s="1345"/>
      <c r="AW56" s="1345"/>
      <c r="AX56" s="1345"/>
      <c r="AY56" s="1345"/>
      <c r="AZ56" s="1344"/>
      <c r="BA56" s="1344"/>
      <c r="BB56" s="1347"/>
      <c r="BC56" s="1345"/>
      <c r="BD56" s="1345"/>
      <c r="BE56" s="1345"/>
      <c r="BF56" s="1345"/>
      <c r="BG56" s="1346"/>
      <c r="BH56" s="2000"/>
      <c r="BI56" s="2000"/>
      <c r="BJ56" s="2000"/>
      <c r="BK56" s="1987"/>
      <c r="BL56" s="1116">
        <f t="shared" si="11"/>
        <v>29</v>
      </c>
      <c r="BM56" s="1117">
        <f t="shared" si="12"/>
        <v>1</v>
      </c>
      <c r="BN56" s="767">
        <f>SUM(BM47:BM56)</f>
        <v>19</v>
      </c>
      <c r="BO56" s="478">
        <f>SUM(BL47:BL56)</f>
        <v>1010</v>
      </c>
      <c r="BP56" s="1910" t="s">
        <v>613</v>
      </c>
      <c r="BQ56" s="1384" t="s">
        <v>126</v>
      </c>
      <c r="BR56" s="1385" t="s">
        <v>507</v>
      </c>
      <c r="BS56" s="1911">
        <v>2014</v>
      </c>
    </row>
    <row r="57" spans="3:71" ht="17.25" customHeight="1" thickBot="1" x14ac:dyDescent="0.3">
      <c r="C57" s="554" t="s">
        <v>234</v>
      </c>
      <c r="D57" s="1576">
        <v>1</v>
      </c>
      <c r="E57" s="1939" t="s">
        <v>987</v>
      </c>
      <c r="F57" s="1940" t="s">
        <v>989</v>
      </c>
      <c r="G57" s="1940" t="s">
        <v>126</v>
      </c>
      <c r="H57" s="1941" t="s">
        <v>506</v>
      </c>
      <c r="I57" s="1942">
        <v>2009</v>
      </c>
      <c r="J57" s="1943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4"/>
      <c r="AD57" s="1945"/>
      <c r="AE57" s="1941"/>
      <c r="AF57" s="1941"/>
      <c r="AG57" s="1941"/>
      <c r="AH57" s="1941">
        <v>80</v>
      </c>
      <c r="AI57" s="1941"/>
      <c r="AJ57" s="1941"/>
      <c r="AK57" s="1941"/>
      <c r="AL57" s="1943"/>
      <c r="AM57" s="1941"/>
      <c r="AN57" s="1941">
        <v>60</v>
      </c>
      <c r="AO57" s="1941"/>
      <c r="AP57" s="1941"/>
      <c r="AQ57" s="1941"/>
      <c r="AR57" s="1941"/>
      <c r="AS57" s="1941"/>
      <c r="AT57" s="1941"/>
      <c r="AU57" s="1941"/>
      <c r="AV57" s="1941"/>
      <c r="AW57" s="1941"/>
      <c r="AX57" s="1941"/>
      <c r="AY57" s="1941"/>
      <c r="AZ57" s="1941"/>
      <c r="BA57" s="1941"/>
      <c r="BB57" s="1941"/>
      <c r="BC57" s="1941"/>
      <c r="BD57" s="1941"/>
      <c r="BE57" s="1941"/>
      <c r="BF57" s="1941"/>
      <c r="BG57" s="1941"/>
      <c r="BH57" s="1943"/>
      <c r="BI57" s="1943"/>
      <c r="BJ57" s="1943"/>
      <c r="BK57" s="1988"/>
      <c r="BL57" s="1946">
        <f t="shared" ref="BL57" si="13">SUM(J57:BA57)+(BM57*10)</f>
        <v>160</v>
      </c>
      <c r="BM57" s="1947">
        <f>COUNTA(J57:BK57)</f>
        <v>2</v>
      </c>
      <c r="BN57" s="588">
        <f>SUM(BM57:BM57)</f>
        <v>2</v>
      </c>
      <c r="BO57" s="476">
        <f>SUM(BL57:BL57)</f>
        <v>160</v>
      </c>
      <c r="BP57" s="990" t="s">
        <v>989</v>
      </c>
      <c r="BQ57" s="447" t="s">
        <v>126</v>
      </c>
      <c r="BR57" s="454" t="s">
        <v>506</v>
      </c>
      <c r="BS57" s="457">
        <v>2009</v>
      </c>
    </row>
    <row r="58" spans="3:71" ht="17.25" customHeight="1" x14ac:dyDescent="0.25">
      <c r="C58" s="554" t="s">
        <v>235</v>
      </c>
      <c r="D58" s="560">
        <v>1</v>
      </c>
      <c r="E58" s="1348" t="s">
        <v>992</v>
      </c>
      <c r="F58" s="1349" t="s">
        <v>143</v>
      </c>
      <c r="G58" s="1349" t="s">
        <v>89</v>
      </c>
      <c r="H58" s="1350" t="s">
        <v>506</v>
      </c>
      <c r="I58" s="1351">
        <v>2015</v>
      </c>
      <c r="J58" s="1352">
        <v>50</v>
      </c>
      <c r="K58" s="1353"/>
      <c r="L58" s="1353"/>
      <c r="M58" s="1353"/>
      <c r="N58" s="1353">
        <v>125</v>
      </c>
      <c r="O58" s="1353"/>
      <c r="P58" s="1353">
        <v>23</v>
      </c>
      <c r="Q58" s="1353"/>
      <c r="R58" s="1353">
        <v>105</v>
      </c>
      <c r="S58" s="1353"/>
      <c r="T58" s="1353"/>
      <c r="U58" s="1351"/>
      <c r="V58" s="1353">
        <v>125</v>
      </c>
      <c r="W58" s="1353"/>
      <c r="X58" s="1353">
        <v>58</v>
      </c>
      <c r="Y58" s="1353"/>
      <c r="Z58" s="1353">
        <v>53</v>
      </c>
      <c r="AA58" s="1353"/>
      <c r="AB58" s="1354"/>
      <c r="AC58" s="1355"/>
      <c r="AD58" s="1356"/>
      <c r="AE58" s="1353"/>
      <c r="AF58" s="1351">
        <v>95</v>
      </c>
      <c r="AG58" s="1351"/>
      <c r="AH58" s="1351"/>
      <c r="AI58" s="1351">
        <v>125</v>
      </c>
      <c r="AJ58" s="1353"/>
      <c r="AK58" s="1357">
        <v>42</v>
      </c>
      <c r="AL58" s="1357">
        <v>85</v>
      </c>
      <c r="AM58" s="1353"/>
      <c r="AN58" s="1353"/>
      <c r="AO58" s="1353"/>
      <c r="AP58" s="1353"/>
      <c r="AQ58" s="1353">
        <v>86</v>
      </c>
      <c r="AR58" s="1353"/>
      <c r="AS58" s="1353"/>
      <c r="AT58" s="1353">
        <v>43</v>
      </c>
      <c r="AU58" s="1356"/>
      <c r="AV58" s="1353"/>
      <c r="AW58" s="1353"/>
      <c r="AX58" s="1353">
        <v>180</v>
      </c>
      <c r="AY58" s="1353"/>
      <c r="AZ58" s="1351"/>
      <c r="BA58" s="1351"/>
      <c r="BB58" s="1352">
        <v>10</v>
      </c>
      <c r="BC58" s="1353">
        <v>10</v>
      </c>
      <c r="BD58" s="1353"/>
      <c r="BE58" s="1353"/>
      <c r="BF58" s="1353"/>
      <c r="BG58" s="1356"/>
      <c r="BH58" s="1356"/>
      <c r="BI58" s="1356"/>
      <c r="BJ58" s="1356"/>
      <c r="BK58" s="1354"/>
      <c r="BL58" s="1416">
        <f t="shared" ref="BL58" si="14">SUM(J58:BA58)+(BM58*10)</f>
        <v>1355</v>
      </c>
      <c r="BM58" s="986">
        <f>COUNTA(J58:BK58)</f>
        <v>16</v>
      </c>
      <c r="BN58" s="96"/>
      <c r="BP58" s="1912" t="s">
        <v>143</v>
      </c>
      <c r="BQ58" s="1349" t="s">
        <v>89</v>
      </c>
      <c r="BR58" s="1350" t="s">
        <v>506</v>
      </c>
      <c r="BS58" s="1355">
        <v>2015</v>
      </c>
    </row>
    <row r="59" spans="3:71" ht="17.25" customHeight="1" x14ac:dyDescent="0.25">
      <c r="C59" s="554" t="s">
        <v>236</v>
      </c>
      <c r="D59" s="555">
        <v>2</v>
      </c>
      <c r="E59" s="940" t="s">
        <v>992</v>
      </c>
      <c r="F59" s="41" t="s">
        <v>940</v>
      </c>
      <c r="G59" s="41" t="s">
        <v>941</v>
      </c>
      <c r="H59" s="75" t="s">
        <v>507</v>
      </c>
      <c r="I59" s="200">
        <v>2018</v>
      </c>
      <c r="J59" s="407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200"/>
      <c r="V59" s="42"/>
      <c r="W59" s="42"/>
      <c r="X59" s="42"/>
      <c r="Y59" s="42"/>
      <c r="Z59" s="42"/>
      <c r="AA59" s="42"/>
      <c r="AB59" s="201"/>
      <c r="AC59" s="408"/>
      <c r="AD59" s="375">
        <v>75</v>
      </c>
      <c r="AE59" s="42"/>
      <c r="AF59" s="200">
        <v>19</v>
      </c>
      <c r="AG59" s="200"/>
      <c r="AH59" s="200"/>
      <c r="AI59" s="200">
        <v>80</v>
      </c>
      <c r="AJ59" s="42"/>
      <c r="AK59" s="455"/>
      <c r="AL59" s="455">
        <v>14</v>
      </c>
      <c r="AM59" s="42"/>
      <c r="AN59" s="42"/>
      <c r="AO59" s="42"/>
      <c r="AP59" s="42"/>
      <c r="AQ59" s="42">
        <v>130</v>
      </c>
      <c r="AR59" s="42"/>
      <c r="AS59" s="42"/>
      <c r="AT59" s="42">
        <v>63</v>
      </c>
      <c r="AU59" s="375"/>
      <c r="AV59" s="42"/>
      <c r="AW59" s="42"/>
      <c r="AX59" s="42">
        <v>86</v>
      </c>
      <c r="AY59" s="42"/>
      <c r="AZ59" s="202"/>
      <c r="BA59" s="202"/>
      <c r="BB59" s="405"/>
      <c r="BC59" s="40"/>
      <c r="BD59" s="40"/>
      <c r="BE59" s="40"/>
      <c r="BF59" s="40"/>
      <c r="BG59" s="374"/>
      <c r="BH59" s="1356"/>
      <c r="BI59" s="1356"/>
      <c r="BJ59" s="1356"/>
      <c r="BK59" s="1354"/>
      <c r="BL59" s="1416">
        <f t="shared" ref="BL59:BL65" si="15">SUM(J59:BA59)+(BM59*10)</f>
        <v>537</v>
      </c>
      <c r="BM59" s="986">
        <f>COUNTA(J59:BK59)</f>
        <v>7</v>
      </c>
      <c r="BN59" s="96"/>
      <c r="BP59" s="1913" t="s">
        <v>940</v>
      </c>
      <c r="BQ59" s="41" t="s">
        <v>941</v>
      </c>
      <c r="BR59" s="75" t="s">
        <v>507</v>
      </c>
      <c r="BS59" s="408">
        <v>2018</v>
      </c>
    </row>
    <row r="60" spans="3:71" ht="17.25" customHeight="1" x14ac:dyDescent="0.25">
      <c r="C60" s="554" t="s">
        <v>237</v>
      </c>
      <c r="D60" s="555">
        <v>3</v>
      </c>
      <c r="E60" s="939" t="s">
        <v>992</v>
      </c>
      <c r="F60" s="39" t="s">
        <v>579</v>
      </c>
      <c r="G60" s="39" t="s">
        <v>360</v>
      </c>
      <c r="H60" s="40" t="s">
        <v>506</v>
      </c>
      <c r="I60" s="202">
        <v>2012</v>
      </c>
      <c r="J60" s="405"/>
      <c r="K60" s="40">
        <v>24</v>
      </c>
      <c r="L60" s="40">
        <v>19</v>
      </c>
      <c r="M60" s="40"/>
      <c r="N60" s="40"/>
      <c r="O60" s="40"/>
      <c r="P60" s="40"/>
      <c r="Q60" s="40">
        <v>27</v>
      </c>
      <c r="R60" s="40"/>
      <c r="S60" s="40"/>
      <c r="T60" s="40"/>
      <c r="U60" s="202"/>
      <c r="V60" s="40"/>
      <c r="W60" s="40"/>
      <c r="X60" s="40"/>
      <c r="Y60" s="40">
        <v>23</v>
      </c>
      <c r="Z60" s="40"/>
      <c r="AA60" s="40">
        <v>15</v>
      </c>
      <c r="AB60" s="203"/>
      <c r="AC60" s="406"/>
      <c r="AD60" s="374"/>
      <c r="AE60" s="40"/>
      <c r="AF60" s="202"/>
      <c r="AG60" s="202"/>
      <c r="AH60" s="202"/>
      <c r="AI60" s="202"/>
      <c r="AJ60" s="40"/>
      <c r="AK60" s="204">
        <v>36</v>
      </c>
      <c r="AL60" s="204"/>
      <c r="AM60" s="40">
        <v>30</v>
      </c>
      <c r="AN60" s="40"/>
      <c r="AO60" s="40"/>
      <c r="AP60" s="40"/>
      <c r="AQ60" s="40"/>
      <c r="AR60" s="40"/>
      <c r="AS60" s="40"/>
      <c r="AT60" s="40">
        <v>43</v>
      </c>
      <c r="AU60" s="374"/>
      <c r="AV60" s="40"/>
      <c r="AW60" s="40">
        <v>28</v>
      </c>
      <c r="AX60" s="40"/>
      <c r="AY60" s="40"/>
      <c r="AZ60" s="202"/>
      <c r="BA60" s="202"/>
      <c r="BB60" s="405">
        <v>10</v>
      </c>
      <c r="BC60" s="40">
        <v>10</v>
      </c>
      <c r="BD60" s="40">
        <v>10</v>
      </c>
      <c r="BE60" s="40">
        <v>10</v>
      </c>
      <c r="BF60" s="40">
        <v>10</v>
      </c>
      <c r="BG60" s="374"/>
      <c r="BH60" s="1356"/>
      <c r="BI60" s="1356"/>
      <c r="BJ60" s="1356"/>
      <c r="BK60" s="1354"/>
      <c r="BL60" s="1416">
        <f t="shared" si="15"/>
        <v>385</v>
      </c>
      <c r="BM60" s="986">
        <f t="shared" ref="BM60:BM65" si="16">COUNTA(J60:BK60)</f>
        <v>14</v>
      </c>
      <c r="BN60" s="96"/>
      <c r="BP60" s="1914" t="s">
        <v>579</v>
      </c>
      <c r="BQ60" s="39" t="s">
        <v>360</v>
      </c>
      <c r="BR60" s="40" t="s">
        <v>506</v>
      </c>
      <c r="BS60" s="406">
        <v>2012</v>
      </c>
    </row>
    <row r="61" spans="3:71" ht="17.25" customHeight="1" x14ac:dyDescent="0.25">
      <c r="C61" s="554" t="s">
        <v>238</v>
      </c>
      <c r="D61" s="555">
        <v>4</v>
      </c>
      <c r="E61" s="939" t="s">
        <v>992</v>
      </c>
      <c r="F61" s="39" t="s">
        <v>515</v>
      </c>
      <c r="G61" s="39" t="s">
        <v>81</v>
      </c>
      <c r="H61" s="40" t="s">
        <v>506</v>
      </c>
      <c r="I61" s="202">
        <v>2015</v>
      </c>
      <c r="J61" s="405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202"/>
      <c r="V61" s="40">
        <v>150</v>
      </c>
      <c r="W61" s="40"/>
      <c r="X61" s="40"/>
      <c r="Y61" s="40"/>
      <c r="Z61" s="40"/>
      <c r="AA61" s="40"/>
      <c r="AB61" s="203"/>
      <c r="AC61" s="406"/>
      <c r="AD61" s="374">
        <v>150</v>
      </c>
      <c r="AE61" s="40"/>
      <c r="AF61" s="202"/>
      <c r="AG61" s="202">
        <v>32</v>
      </c>
      <c r="AH61" s="202"/>
      <c r="AI61" s="202"/>
      <c r="AJ61" s="40"/>
      <c r="AK61" s="204"/>
      <c r="AL61" s="204"/>
      <c r="AM61" s="40"/>
      <c r="AN61" s="40"/>
      <c r="AO61" s="40"/>
      <c r="AP61" s="40"/>
      <c r="AQ61" s="40"/>
      <c r="AR61" s="40"/>
      <c r="AS61" s="40"/>
      <c r="AT61" s="40"/>
      <c r="AU61" s="374"/>
      <c r="AV61" s="40"/>
      <c r="AW61" s="40"/>
      <c r="AX61" s="40"/>
      <c r="AY61" s="40"/>
      <c r="AZ61" s="202"/>
      <c r="BA61" s="202"/>
      <c r="BB61" s="405"/>
      <c r="BC61" s="40"/>
      <c r="BD61" s="40"/>
      <c r="BE61" s="40"/>
      <c r="BF61" s="40"/>
      <c r="BG61" s="374"/>
      <c r="BH61" s="1356"/>
      <c r="BI61" s="1356"/>
      <c r="BJ61" s="1356"/>
      <c r="BK61" s="1354"/>
      <c r="BL61" s="1416">
        <f t="shared" si="15"/>
        <v>362</v>
      </c>
      <c r="BM61" s="986">
        <f t="shared" si="16"/>
        <v>3</v>
      </c>
      <c r="BN61" s="96"/>
      <c r="BP61" s="1914" t="s">
        <v>515</v>
      </c>
      <c r="BQ61" s="39" t="s">
        <v>81</v>
      </c>
      <c r="BR61" s="40" t="s">
        <v>506</v>
      </c>
      <c r="BS61" s="406">
        <v>2015</v>
      </c>
    </row>
    <row r="62" spans="3:71" ht="17.25" customHeight="1" x14ac:dyDescent="0.25">
      <c r="C62" s="554" t="s">
        <v>239</v>
      </c>
      <c r="D62" s="555">
        <v>5</v>
      </c>
      <c r="E62" s="939" t="s">
        <v>992</v>
      </c>
      <c r="F62" s="39" t="s">
        <v>670</v>
      </c>
      <c r="G62" s="39" t="s">
        <v>78</v>
      </c>
      <c r="H62" s="75" t="s">
        <v>507</v>
      </c>
      <c r="I62" s="202">
        <v>2015</v>
      </c>
      <c r="J62" s="405"/>
      <c r="K62" s="40"/>
      <c r="L62" s="40"/>
      <c r="M62" s="40"/>
      <c r="N62" s="40">
        <v>80</v>
      </c>
      <c r="O62" s="40"/>
      <c r="P62" s="40"/>
      <c r="Q62" s="40"/>
      <c r="R62" s="40"/>
      <c r="S62" s="40"/>
      <c r="T62" s="40"/>
      <c r="U62" s="202"/>
      <c r="V62" s="40"/>
      <c r="W62" s="40"/>
      <c r="X62" s="40"/>
      <c r="Y62" s="40"/>
      <c r="Z62" s="40"/>
      <c r="AA62" s="40"/>
      <c r="AB62" s="203"/>
      <c r="AC62" s="406"/>
      <c r="AD62" s="374"/>
      <c r="AE62" s="40"/>
      <c r="AF62" s="202"/>
      <c r="AG62" s="202"/>
      <c r="AH62" s="202"/>
      <c r="AI62" s="202">
        <v>100</v>
      </c>
      <c r="AJ62" s="40"/>
      <c r="AK62" s="204"/>
      <c r="AL62" s="204"/>
      <c r="AM62" s="40"/>
      <c r="AN62" s="40"/>
      <c r="AO62" s="40"/>
      <c r="AP62" s="40"/>
      <c r="AQ62" s="40"/>
      <c r="AR62" s="40"/>
      <c r="AS62" s="40"/>
      <c r="AT62" s="40">
        <v>43</v>
      </c>
      <c r="AU62" s="374"/>
      <c r="AV62" s="40"/>
      <c r="AW62" s="40"/>
      <c r="AX62" s="40"/>
      <c r="AY62" s="40"/>
      <c r="AZ62" s="202"/>
      <c r="BA62" s="202"/>
      <c r="BB62" s="405"/>
      <c r="BC62" s="40"/>
      <c r="BD62" s="40"/>
      <c r="BE62" s="40"/>
      <c r="BF62" s="40"/>
      <c r="BG62" s="374"/>
      <c r="BH62" s="1356"/>
      <c r="BI62" s="1356"/>
      <c r="BJ62" s="1356"/>
      <c r="BK62" s="1354"/>
      <c r="BL62" s="1416">
        <f t="shared" si="15"/>
        <v>253</v>
      </c>
      <c r="BM62" s="986">
        <f t="shared" si="16"/>
        <v>3</v>
      </c>
      <c r="BN62" s="96"/>
      <c r="BP62" s="1914" t="s">
        <v>670</v>
      </c>
      <c r="BQ62" s="39" t="s">
        <v>78</v>
      </c>
      <c r="BR62" s="75" t="s">
        <v>507</v>
      </c>
      <c r="BS62" s="406">
        <v>2015</v>
      </c>
    </row>
    <row r="63" spans="3:71" ht="17.25" customHeight="1" x14ac:dyDescent="0.25">
      <c r="C63" s="554" t="s">
        <v>240</v>
      </c>
      <c r="D63" s="555">
        <v>6</v>
      </c>
      <c r="E63" s="940" t="s">
        <v>992</v>
      </c>
      <c r="F63" s="41" t="s">
        <v>140</v>
      </c>
      <c r="G63" s="41" t="s">
        <v>141</v>
      </c>
      <c r="H63" s="42" t="s">
        <v>506</v>
      </c>
      <c r="I63" s="200">
        <v>2008</v>
      </c>
      <c r="J63" s="407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200"/>
      <c r="V63" s="42"/>
      <c r="W63" s="42"/>
      <c r="X63" s="42"/>
      <c r="Y63" s="42"/>
      <c r="Z63" s="42"/>
      <c r="AA63" s="42"/>
      <c r="AB63" s="201"/>
      <c r="AC63" s="408"/>
      <c r="AD63" s="375"/>
      <c r="AE63" s="42"/>
      <c r="AF63" s="200"/>
      <c r="AG63" s="200"/>
      <c r="AH63" s="200"/>
      <c r="AI63" s="200"/>
      <c r="AJ63" s="42"/>
      <c r="AK63" s="455"/>
      <c r="AL63" s="455"/>
      <c r="AM63" s="42"/>
      <c r="AN63" s="42"/>
      <c r="AO63" s="42">
        <v>180</v>
      </c>
      <c r="AP63" s="42"/>
      <c r="AQ63" s="42"/>
      <c r="AR63" s="42"/>
      <c r="AS63" s="42"/>
      <c r="AT63" s="42"/>
      <c r="AU63" s="375"/>
      <c r="AV63" s="42"/>
      <c r="AW63" s="42"/>
      <c r="AX63" s="42"/>
      <c r="AY63" s="42"/>
      <c r="AZ63" s="200"/>
      <c r="BA63" s="200"/>
      <c r="BB63" s="407"/>
      <c r="BC63" s="42"/>
      <c r="BD63" s="42"/>
      <c r="BE63" s="42"/>
      <c r="BF63" s="42">
        <v>10</v>
      </c>
      <c r="BG63" s="375"/>
      <c r="BH63" s="2001">
        <v>10</v>
      </c>
      <c r="BI63" s="2001"/>
      <c r="BJ63" s="2001"/>
      <c r="BK63" s="1989"/>
      <c r="BL63" s="1416">
        <f t="shared" si="15"/>
        <v>210</v>
      </c>
      <c r="BM63" s="986">
        <f t="shared" si="16"/>
        <v>3</v>
      </c>
      <c r="BN63" s="96"/>
      <c r="BP63" s="1913" t="s">
        <v>140</v>
      </c>
      <c r="BQ63" s="41" t="s">
        <v>141</v>
      </c>
      <c r="BR63" s="42" t="s">
        <v>506</v>
      </c>
      <c r="BS63" s="408">
        <v>2008</v>
      </c>
    </row>
    <row r="64" spans="3:71" ht="17.25" customHeight="1" thickBot="1" x14ac:dyDescent="0.3">
      <c r="C64" s="554" t="s">
        <v>241</v>
      </c>
      <c r="D64" s="555">
        <v>7</v>
      </c>
      <c r="E64" s="940" t="s">
        <v>992</v>
      </c>
      <c r="F64" s="41" t="s">
        <v>671</v>
      </c>
      <c r="G64" s="41" t="s">
        <v>676</v>
      </c>
      <c r="H64" s="75" t="s">
        <v>507</v>
      </c>
      <c r="I64" s="200">
        <v>2015</v>
      </c>
      <c r="J64" s="407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200"/>
      <c r="V64" s="42"/>
      <c r="W64" s="42"/>
      <c r="X64" s="42"/>
      <c r="Y64" s="42"/>
      <c r="Z64" s="42"/>
      <c r="AA64" s="42"/>
      <c r="AB64" s="201"/>
      <c r="AC64" s="408"/>
      <c r="AD64" s="375"/>
      <c r="AE64" s="42"/>
      <c r="AF64" s="200">
        <v>34</v>
      </c>
      <c r="AG64" s="200"/>
      <c r="AH64" s="200"/>
      <c r="AI64" s="200"/>
      <c r="AJ64" s="42"/>
      <c r="AK64" s="455"/>
      <c r="AL64" s="455">
        <v>48</v>
      </c>
      <c r="AM64" s="42"/>
      <c r="AN64" s="42"/>
      <c r="AO64" s="42"/>
      <c r="AP64" s="42"/>
      <c r="AQ64" s="42"/>
      <c r="AR64" s="42"/>
      <c r="AS64" s="42"/>
      <c r="AT64" s="42">
        <v>63</v>
      </c>
      <c r="AU64" s="375"/>
      <c r="AV64" s="42"/>
      <c r="AW64" s="42"/>
      <c r="AX64" s="42">
        <v>140</v>
      </c>
      <c r="AY64" s="42"/>
      <c r="AZ64" s="202"/>
      <c r="BA64" s="202"/>
      <c r="BB64" s="405"/>
      <c r="BC64" s="40"/>
      <c r="BD64" s="40"/>
      <c r="BE64" s="40"/>
      <c r="BF64" s="40"/>
      <c r="BG64" s="374"/>
      <c r="BH64" s="1356"/>
      <c r="BI64" s="1356"/>
      <c r="BJ64" s="1356"/>
      <c r="BK64" s="1354"/>
      <c r="BL64" s="1416">
        <f t="shared" si="15"/>
        <v>325</v>
      </c>
      <c r="BM64" s="986">
        <f t="shared" si="16"/>
        <v>4</v>
      </c>
      <c r="BN64" s="96"/>
      <c r="BP64" s="1913" t="s">
        <v>671</v>
      </c>
      <c r="BQ64" s="41" t="s">
        <v>676</v>
      </c>
      <c r="BR64" s="75" t="s">
        <v>507</v>
      </c>
      <c r="BS64" s="408">
        <v>2015</v>
      </c>
    </row>
    <row r="65" spans="3:71" ht="17.25" customHeight="1" thickBot="1" x14ac:dyDescent="0.3">
      <c r="C65" s="554" t="s">
        <v>242</v>
      </c>
      <c r="D65" s="555">
        <v>8</v>
      </c>
      <c r="E65" s="939" t="s">
        <v>992</v>
      </c>
      <c r="F65" s="39" t="s">
        <v>74</v>
      </c>
      <c r="G65" s="39" t="s">
        <v>75</v>
      </c>
      <c r="H65" s="40" t="s">
        <v>506</v>
      </c>
      <c r="I65" s="202">
        <v>2013</v>
      </c>
      <c r="J65" s="405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202"/>
      <c r="V65" s="40"/>
      <c r="W65" s="40"/>
      <c r="X65" s="40"/>
      <c r="Y65" s="40"/>
      <c r="Z65" s="40"/>
      <c r="AA65" s="40"/>
      <c r="AB65" s="203"/>
      <c r="AC65" s="406">
        <v>95</v>
      </c>
      <c r="AD65" s="374"/>
      <c r="AE65" s="40"/>
      <c r="AF65" s="202"/>
      <c r="AG65" s="202"/>
      <c r="AH65" s="202"/>
      <c r="AI65" s="202"/>
      <c r="AJ65" s="698"/>
      <c r="AK65" s="699"/>
      <c r="AL65" s="699"/>
      <c r="AM65" s="698"/>
      <c r="AN65" s="698"/>
      <c r="AO65" s="698"/>
      <c r="AP65" s="698"/>
      <c r="AQ65" s="698"/>
      <c r="AR65" s="698"/>
      <c r="AS65" s="698"/>
      <c r="AT65" s="698"/>
      <c r="AU65" s="700"/>
      <c r="AV65" s="698"/>
      <c r="AW65" s="698"/>
      <c r="AX65" s="698"/>
      <c r="AY65" s="698"/>
      <c r="AZ65" s="701"/>
      <c r="BA65" s="701"/>
      <c r="BB65" s="702"/>
      <c r="BC65" s="698"/>
      <c r="BD65" s="698"/>
      <c r="BE65" s="698"/>
      <c r="BF65" s="698">
        <v>10</v>
      </c>
      <c r="BG65" s="700">
        <v>10</v>
      </c>
      <c r="BH65" s="2002">
        <v>10</v>
      </c>
      <c r="BI65" s="2002"/>
      <c r="BJ65" s="2002"/>
      <c r="BK65" s="1990"/>
      <c r="BL65" s="1416">
        <f t="shared" si="15"/>
        <v>135</v>
      </c>
      <c r="BM65" s="986">
        <f t="shared" si="16"/>
        <v>4</v>
      </c>
      <c r="BN65" s="992">
        <f>SUM(BM58:BM65)</f>
        <v>54</v>
      </c>
      <c r="BO65" s="993">
        <f>SUM(BL58:BL65)</f>
        <v>3562</v>
      </c>
      <c r="BP65" s="1914" t="s">
        <v>74</v>
      </c>
      <c r="BQ65" s="39" t="s">
        <v>75</v>
      </c>
      <c r="BR65" s="40" t="s">
        <v>506</v>
      </c>
      <c r="BS65" s="406">
        <v>2013</v>
      </c>
    </row>
    <row r="66" spans="3:71" ht="17.25" customHeight="1" x14ac:dyDescent="0.25">
      <c r="C66" s="554" t="s">
        <v>243</v>
      </c>
      <c r="D66" s="553">
        <v>1</v>
      </c>
      <c r="E66" s="1412" t="s">
        <v>17</v>
      </c>
      <c r="F66" s="1392" t="s">
        <v>904</v>
      </c>
      <c r="G66" s="1392" t="s">
        <v>905</v>
      </c>
      <c r="H66" s="1393" t="s">
        <v>506</v>
      </c>
      <c r="I66" s="1394">
        <v>2011</v>
      </c>
      <c r="J66" s="1395"/>
      <c r="K66" s="1393"/>
      <c r="L66" s="1393"/>
      <c r="M66" s="1716"/>
      <c r="N66" s="1716"/>
      <c r="O66" s="1393"/>
      <c r="P66" s="1393"/>
      <c r="Q66" s="1393"/>
      <c r="R66" s="1393"/>
      <c r="S66" s="1393"/>
      <c r="T66" s="1393"/>
      <c r="U66" s="1394"/>
      <c r="V66" s="1393"/>
      <c r="W66" s="1393"/>
      <c r="X66" s="1393"/>
      <c r="Y66" s="1393"/>
      <c r="Z66" s="1393"/>
      <c r="AA66" s="1393">
        <v>45</v>
      </c>
      <c r="AB66" s="1396"/>
      <c r="AC66" s="1397"/>
      <c r="AD66" s="1398"/>
      <c r="AE66" s="1393"/>
      <c r="AF66" s="1394"/>
      <c r="AG66" s="1394"/>
      <c r="AH66" s="1394"/>
      <c r="AI66" s="1394"/>
      <c r="AJ66" s="1393"/>
      <c r="AK66" s="1393"/>
      <c r="AL66" s="1393"/>
      <c r="AM66" s="1393"/>
      <c r="AN66" s="1393"/>
      <c r="AO66" s="1393"/>
      <c r="AP66" s="1393">
        <v>90</v>
      </c>
      <c r="AQ66" s="1393"/>
      <c r="AR66" s="1393"/>
      <c r="AS66" s="1393"/>
      <c r="AT66" s="1393"/>
      <c r="AU66" s="1398"/>
      <c r="AV66" s="1393"/>
      <c r="AW66" s="1393"/>
      <c r="AX66" s="1393"/>
      <c r="AY66" s="1393"/>
      <c r="AZ66" s="1394"/>
      <c r="BA66" s="1394"/>
      <c r="BB66" s="1395"/>
      <c r="BC66" s="1393"/>
      <c r="BD66" s="1393"/>
      <c r="BE66" s="1393"/>
      <c r="BF66" s="1393"/>
      <c r="BG66" s="1398"/>
      <c r="BH66" s="1398"/>
      <c r="BI66" s="1398"/>
      <c r="BJ66" s="1398"/>
      <c r="BK66" s="1396"/>
      <c r="BL66" s="1414">
        <f t="shared" ref="BL66:BL75" si="17">SUM(J66:BA66)+(BM66*10)</f>
        <v>155</v>
      </c>
      <c r="BM66" s="1715">
        <f>COUNTA(J66:BK66)</f>
        <v>2</v>
      </c>
      <c r="BN66" s="600"/>
      <c r="BO66" s="194"/>
      <c r="BP66" s="1412" t="s">
        <v>904</v>
      </c>
      <c r="BQ66" s="1392" t="s">
        <v>139</v>
      </c>
      <c r="BR66" s="1393" t="s">
        <v>506</v>
      </c>
      <c r="BS66" s="1397">
        <v>2014</v>
      </c>
    </row>
    <row r="67" spans="3:71" ht="17.25" customHeight="1" x14ac:dyDescent="0.25">
      <c r="C67" s="554" t="s">
        <v>244</v>
      </c>
      <c r="D67" s="555">
        <v>2</v>
      </c>
      <c r="E67" s="1705" t="s">
        <v>17</v>
      </c>
      <c r="F67" s="1706" t="s">
        <v>904</v>
      </c>
      <c r="G67" s="1706" t="s">
        <v>139</v>
      </c>
      <c r="H67" s="1707" t="s">
        <v>506</v>
      </c>
      <c r="I67" s="1708">
        <v>2014</v>
      </c>
      <c r="J67" s="1709"/>
      <c r="K67" s="1707"/>
      <c r="L67" s="1707"/>
      <c r="M67" s="1707"/>
      <c r="N67" s="1707"/>
      <c r="O67" s="1707"/>
      <c r="P67" s="1707"/>
      <c r="Q67" s="1707"/>
      <c r="R67" s="1707"/>
      <c r="S67" s="1707"/>
      <c r="T67" s="1707"/>
      <c r="U67" s="1708"/>
      <c r="V67" s="1707"/>
      <c r="W67" s="1707"/>
      <c r="X67" s="1707"/>
      <c r="Y67" s="1707"/>
      <c r="Z67" s="1707"/>
      <c r="AA67" s="1707">
        <v>100</v>
      </c>
      <c r="AB67" s="1710"/>
      <c r="AC67" s="1711"/>
      <c r="AD67" s="1712"/>
      <c r="AE67" s="1707"/>
      <c r="AF67" s="1708"/>
      <c r="AG67" s="1708"/>
      <c r="AH67" s="1708"/>
      <c r="AI67" s="1708"/>
      <c r="AJ67" s="1707"/>
      <c r="AK67" s="1713"/>
      <c r="AL67" s="1713"/>
      <c r="AM67" s="1707"/>
      <c r="AN67" s="1707"/>
      <c r="AO67" s="1707"/>
      <c r="AP67" s="1707">
        <v>30</v>
      </c>
      <c r="AQ67" s="1707"/>
      <c r="AR67" s="1707"/>
      <c r="AS67" s="1707"/>
      <c r="AT67" s="1707"/>
      <c r="AU67" s="1712"/>
      <c r="AV67" s="1707"/>
      <c r="AW67" s="1707"/>
      <c r="AX67" s="1707"/>
      <c r="AY67" s="1707"/>
      <c r="AZ67" s="1708"/>
      <c r="BA67" s="1708"/>
      <c r="BB67" s="1709"/>
      <c r="BC67" s="1707"/>
      <c r="BD67" s="1707"/>
      <c r="BE67" s="1707"/>
      <c r="BF67" s="1707"/>
      <c r="BG67" s="1712"/>
      <c r="BH67" s="1712"/>
      <c r="BI67" s="1712"/>
      <c r="BJ67" s="1712"/>
      <c r="BK67" s="1710"/>
      <c r="BL67" s="1714">
        <f t="shared" si="17"/>
        <v>150</v>
      </c>
      <c r="BM67" s="1715">
        <f>COUNTA(J67:BK67)</f>
        <v>2</v>
      </c>
      <c r="BN67" s="96"/>
      <c r="BP67" s="1413" t="s">
        <v>904</v>
      </c>
      <c r="BQ67" s="107" t="s">
        <v>905</v>
      </c>
      <c r="BR67" s="108" t="s">
        <v>506</v>
      </c>
      <c r="BS67" s="438">
        <v>2011</v>
      </c>
    </row>
    <row r="68" spans="3:71" ht="17.25" customHeight="1" thickBot="1" x14ac:dyDescent="0.3">
      <c r="C68" s="554" t="s">
        <v>245</v>
      </c>
      <c r="D68" s="555">
        <v>3</v>
      </c>
      <c r="E68" s="952" t="s">
        <v>17</v>
      </c>
      <c r="F68" s="107" t="s">
        <v>906</v>
      </c>
      <c r="G68" s="107" t="s">
        <v>81</v>
      </c>
      <c r="H68" s="108" t="s">
        <v>506</v>
      </c>
      <c r="I68" s="232">
        <v>2012</v>
      </c>
      <c r="J68" s="437"/>
      <c r="K68" s="108"/>
      <c r="L68" s="108"/>
      <c r="M68" s="169"/>
      <c r="N68" s="169"/>
      <c r="O68" s="108"/>
      <c r="P68" s="108"/>
      <c r="Q68" s="108"/>
      <c r="R68" s="108"/>
      <c r="S68" s="108"/>
      <c r="T68" s="108"/>
      <c r="U68" s="232"/>
      <c r="V68" s="108"/>
      <c r="W68" s="108"/>
      <c r="X68" s="108"/>
      <c r="Y68" s="108"/>
      <c r="Z68" s="108"/>
      <c r="AA68" s="108">
        <v>43</v>
      </c>
      <c r="AB68" s="910"/>
      <c r="AC68" s="438"/>
      <c r="AD68" s="392"/>
      <c r="AE68" s="108"/>
      <c r="AF68" s="232"/>
      <c r="AG68" s="232"/>
      <c r="AH68" s="232"/>
      <c r="AI68" s="232"/>
      <c r="AJ68" s="108"/>
      <c r="AK68" s="1399"/>
      <c r="AL68" s="1399"/>
      <c r="AM68" s="108"/>
      <c r="AN68" s="108"/>
      <c r="AO68" s="108"/>
      <c r="AP68" s="108"/>
      <c r="AQ68" s="108"/>
      <c r="AR68" s="108"/>
      <c r="AS68" s="108"/>
      <c r="AT68" s="108"/>
      <c r="AU68" s="392"/>
      <c r="AV68" s="108"/>
      <c r="AW68" s="108"/>
      <c r="AX68" s="108"/>
      <c r="AY68" s="108"/>
      <c r="AZ68" s="232"/>
      <c r="BA68" s="232"/>
      <c r="BB68" s="437"/>
      <c r="BC68" s="108"/>
      <c r="BD68" s="108"/>
      <c r="BE68" s="108"/>
      <c r="BF68" s="108"/>
      <c r="BG68" s="392"/>
      <c r="BH68" s="392"/>
      <c r="BI68" s="392"/>
      <c r="BJ68" s="392"/>
      <c r="BK68" s="910"/>
      <c r="BL68" s="1391">
        <f t="shared" si="17"/>
        <v>53</v>
      </c>
      <c r="BM68" s="1715">
        <f t="shared" ref="BM68:BM69" si="18">COUNTA(J68:BK68)</f>
        <v>1</v>
      </c>
      <c r="BP68" s="1413" t="s">
        <v>906</v>
      </c>
      <c r="BQ68" s="107" t="s">
        <v>81</v>
      </c>
      <c r="BR68" s="108" t="s">
        <v>506</v>
      </c>
      <c r="BS68" s="438">
        <v>2012</v>
      </c>
    </row>
    <row r="69" spans="3:71" ht="17.25" customHeight="1" thickBot="1" x14ac:dyDescent="0.3">
      <c r="C69" s="554" t="s">
        <v>246</v>
      </c>
      <c r="D69" s="557">
        <v>4</v>
      </c>
      <c r="E69" s="1400" t="s">
        <v>17</v>
      </c>
      <c r="F69" s="1401" t="s">
        <v>906</v>
      </c>
      <c r="G69" s="1401" t="s">
        <v>114</v>
      </c>
      <c r="H69" s="1402" t="s">
        <v>506</v>
      </c>
      <c r="I69" s="1403">
        <v>2012</v>
      </c>
      <c r="J69" s="1404"/>
      <c r="K69" s="1402"/>
      <c r="L69" s="1402"/>
      <c r="M69" s="1405"/>
      <c r="N69" s="1405"/>
      <c r="O69" s="1402"/>
      <c r="P69" s="1402"/>
      <c r="Q69" s="1402"/>
      <c r="R69" s="1402"/>
      <c r="S69" s="1402"/>
      <c r="T69" s="1402"/>
      <c r="U69" s="1403"/>
      <c r="V69" s="1402"/>
      <c r="W69" s="1402"/>
      <c r="X69" s="1402"/>
      <c r="Y69" s="1402"/>
      <c r="Z69" s="1402"/>
      <c r="AA69" s="1402">
        <v>35</v>
      </c>
      <c r="AB69" s="1406"/>
      <c r="AC69" s="1407"/>
      <c r="AD69" s="1408"/>
      <c r="AE69" s="1402"/>
      <c r="AF69" s="1403"/>
      <c r="AG69" s="1403"/>
      <c r="AH69" s="1403"/>
      <c r="AI69" s="1403"/>
      <c r="AJ69" s="1402"/>
      <c r="AK69" s="1402"/>
      <c r="AL69" s="1402"/>
      <c r="AM69" s="1402"/>
      <c r="AN69" s="1402"/>
      <c r="AO69" s="1402"/>
      <c r="AP69" s="1402"/>
      <c r="AQ69" s="1402"/>
      <c r="AR69" s="1402"/>
      <c r="AS69" s="1402"/>
      <c r="AT69" s="1402"/>
      <c r="AU69" s="1408"/>
      <c r="AV69" s="1402"/>
      <c r="AW69" s="1402"/>
      <c r="AX69" s="1402"/>
      <c r="AY69" s="1402"/>
      <c r="AZ69" s="1403"/>
      <c r="BA69" s="1403"/>
      <c r="BB69" s="1404"/>
      <c r="BC69" s="1402"/>
      <c r="BD69" s="1402"/>
      <c r="BE69" s="1402"/>
      <c r="BF69" s="1402"/>
      <c r="BG69" s="1408"/>
      <c r="BH69" s="1408"/>
      <c r="BI69" s="1408"/>
      <c r="BJ69" s="1408"/>
      <c r="BK69" s="1406"/>
      <c r="BL69" s="1415">
        <f t="shared" si="17"/>
        <v>45</v>
      </c>
      <c r="BM69" s="1715">
        <f t="shared" si="18"/>
        <v>1</v>
      </c>
      <c r="BN69" s="1409">
        <f>SUM(BM66:BM69)</f>
        <v>6</v>
      </c>
      <c r="BO69" s="1410">
        <f>SUM(BL66:BL69)</f>
        <v>403</v>
      </c>
      <c r="BP69" s="1411" t="s">
        <v>906</v>
      </c>
      <c r="BQ69" s="1401" t="s">
        <v>114</v>
      </c>
      <c r="BR69" s="1402" t="s">
        <v>506</v>
      </c>
      <c r="BS69" s="1407">
        <v>2012</v>
      </c>
    </row>
    <row r="70" spans="3:71" ht="17.25" customHeight="1" x14ac:dyDescent="0.25">
      <c r="C70" s="554" t="s">
        <v>247</v>
      </c>
      <c r="D70" s="553">
        <v>1</v>
      </c>
      <c r="E70" s="377" t="s">
        <v>497</v>
      </c>
      <c r="F70" s="249" t="s">
        <v>501</v>
      </c>
      <c r="G70" s="249" t="s">
        <v>502</v>
      </c>
      <c r="H70" s="250" t="s">
        <v>506</v>
      </c>
      <c r="I70" s="1717">
        <v>2012</v>
      </c>
      <c r="J70" s="411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>
        <v>27</v>
      </c>
      <c r="Z70" s="250"/>
      <c r="AA70" s="250">
        <v>16</v>
      </c>
      <c r="AB70" s="250"/>
      <c r="AC70" s="468"/>
      <c r="AD70" s="377"/>
      <c r="AE70" s="249"/>
      <c r="AF70" s="249"/>
      <c r="AG70" s="250">
        <v>34</v>
      </c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498"/>
      <c r="AV70" s="250"/>
      <c r="AW70" s="250"/>
      <c r="AX70" s="250"/>
      <c r="AY70" s="250"/>
      <c r="AZ70" s="250"/>
      <c r="BA70" s="250"/>
      <c r="BB70" s="411"/>
      <c r="BC70" s="250"/>
      <c r="BD70" s="250"/>
      <c r="BE70" s="250"/>
      <c r="BF70" s="250"/>
      <c r="BG70" s="498"/>
      <c r="BH70" s="498">
        <v>10</v>
      </c>
      <c r="BI70" s="498"/>
      <c r="BJ70" s="498">
        <v>10</v>
      </c>
      <c r="BK70" s="1587"/>
      <c r="BL70" s="1561">
        <f t="shared" si="17"/>
        <v>127</v>
      </c>
      <c r="BM70" s="988">
        <f>COUNTA(J70:BK70)</f>
        <v>5</v>
      </c>
      <c r="BP70" s="1898" t="s">
        <v>501</v>
      </c>
      <c r="BQ70" s="249" t="s">
        <v>502</v>
      </c>
      <c r="BR70" s="250" t="s">
        <v>506</v>
      </c>
      <c r="BS70" s="468">
        <v>2012</v>
      </c>
    </row>
    <row r="71" spans="3:71" ht="17.25" customHeight="1" x14ac:dyDescent="0.25">
      <c r="C71" s="554" t="s">
        <v>248</v>
      </c>
      <c r="D71" s="555">
        <v>2</v>
      </c>
      <c r="E71" s="379" t="s">
        <v>497</v>
      </c>
      <c r="F71" s="32" t="s">
        <v>498</v>
      </c>
      <c r="G71" s="32" t="s">
        <v>499</v>
      </c>
      <c r="H71" s="33" t="s">
        <v>506</v>
      </c>
      <c r="I71" s="364">
        <v>2011</v>
      </c>
      <c r="J71" s="396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>
        <v>20</v>
      </c>
      <c r="AB71" s="33"/>
      <c r="AC71" s="397"/>
      <c r="AD71" s="379"/>
      <c r="AE71" s="32"/>
      <c r="AF71" s="32"/>
      <c r="AG71" s="33">
        <v>39</v>
      </c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70"/>
      <c r="AV71" s="33"/>
      <c r="AW71" s="33"/>
      <c r="AX71" s="33"/>
      <c r="AY71" s="33"/>
      <c r="AZ71" s="33"/>
      <c r="BA71" s="33"/>
      <c r="BB71" s="396"/>
      <c r="BC71" s="33"/>
      <c r="BD71" s="33"/>
      <c r="BE71" s="33"/>
      <c r="BF71" s="33"/>
      <c r="BG71" s="370"/>
      <c r="BH71" s="1999"/>
      <c r="BI71" s="1999"/>
      <c r="BJ71" s="1999"/>
      <c r="BK71" s="1986"/>
      <c r="BL71" s="973">
        <f t="shared" si="17"/>
        <v>79</v>
      </c>
      <c r="BM71" s="988">
        <f>COUNTA(J71:BK71)</f>
        <v>2</v>
      </c>
      <c r="BP71" s="1899" t="s">
        <v>498</v>
      </c>
      <c r="BQ71" s="32" t="s">
        <v>499</v>
      </c>
      <c r="BR71" s="33" t="s">
        <v>506</v>
      </c>
      <c r="BS71" s="397">
        <v>2011</v>
      </c>
    </row>
    <row r="72" spans="3:71" ht="17.25" customHeight="1" x14ac:dyDescent="0.25">
      <c r="C72" s="554" t="s">
        <v>249</v>
      </c>
      <c r="D72" s="560">
        <v>3</v>
      </c>
      <c r="E72" s="378" t="s">
        <v>497</v>
      </c>
      <c r="F72" s="30" t="s">
        <v>1068</v>
      </c>
      <c r="G72" s="30" t="s">
        <v>166</v>
      </c>
      <c r="H72" s="33" t="s">
        <v>507</v>
      </c>
      <c r="I72" s="363">
        <v>2013</v>
      </c>
      <c r="J72" s="396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97"/>
      <c r="AD72" s="379"/>
      <c r="AE72" s="32"/>
      <c r="AF72" s="32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70"/>
      <c r="AV72" s="33"/>
      <c r="AW72" s="33"/>
      <c r="AX72" s="33"/>
      <c r="AY72" s="33"/>
      <c r="AZ72" s="33"/>
      <c r="BA72" s="33"/>
      <c r="BB72" s="396"/>
      <c r="BC72" s="33"/>
      <c r="BD72" s="33"/>
      <c r="BE72" s="33"/>
      <c r="BF72" s="33"/>
      <c r="BG72" s="370"/>
      <c r="BH72" s="2037">
        <v>10</v>
      </c>
      <c r="BI72" s="2037">
        <v>10</v>
      </c>
      <c r="BJ72" s="1999"/>
      <c r="BK72" s="1986"/>
      <c r="BL72" s="973">
        <f t="shared" ref="BL72" si="19">SUM(J72:BA72)+(BM72*10)</f>
        <v>20</v>
      </c>
      <c r="BM72" s="988">
        <f t="shared" ref="BM72:BM75" si="20">COUNTA(J72:BK72)</f>
        <v>2</v>
      </c>
      <c r="BP72" s="30" t="s">
        <v>1068</v>
      </c>
      <c r="BQ72" s="30" t="s">
        <v>166</v>
      </c>
      <c r="BR72" s="33" t="s">
        <v>507</v>
      </c>
      <c r="BS72" s="363">
        <v>2013</v>
      </c>
    </row>
    <row r="73" spans="3:71" ht="17.25" customHeight="1" x14ac:dyDescent="0.25">
      <c r="C73" s="554" t="s">
        <v>250</v>
      </c>
      <c r="D73" s="560">
        <v>4</v>
      </c>
      <c r="E73" s="378" t="s">
        <v>497</v>
      </c>
      <c r="F73" s="30" t="s">
        <v>893</v>
      </c>
      <c r="G73" s="30" t="s">
        <v>149</v>
      </c>
      <c r="H73" s="33" t="s">
        <v>507</v>
      </c>
      <c r="I73" s="363">
        <v>2014</v>
      </c>
      <c r="J73" s="396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1">
        <v>45</v>
      </c>
      <c r="Y73" s="33"/>
      <c r="Z73" s="33"/>
      <c r="AA73" s="33"/>
      <c r="AB73" s="33"/>
      <c r="AC73" s="397"/>
      <c r="AD73" s="379"/>
      <c r="AE73" s="32"/>
      <c r="AF73" s="32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70"/>
      <c r="AV73" s="33"/>
      <c r="AW73" s="33"/>
      <c r="AX73" s="33"/>
      <c r="AY73" s="33"/>
      <c r="AZ73" s="33"/>
      <c r="BA73" s="33"/>
      <c r="BB73" s="396"/>
      <c r="BC73" s="33"/>
      <c r="BD73" s="33"/>
      <c r="BE73" s="33"/>
      <c r="BF73" s="33"/>
      <c r="BG73" s="370"/>
      <c r="BH73" s="1999"/>
      <c r="BI73" s="1999"/>
      <c r="BJ73" s="1999"/>
      <c r="BK73" s="1986"/>
      <c r="BL73" s="973">
        <f t="shared" si="17"/>
        <v>55</v>
      </c>
      <c r="BM73" s="988">
        <f t="shared" si="20"/>
        <v>1</v>
      </c>
      <c r="BN73" s="95"/>
      <c r="BO73" s="319"/>
      <c r="BP73" s="1900" t="s">
        <v>893</v>
      </c>
      <c r="BQ73" s="30" t="s">
        <v>149</v>
      </c>
      <c r="BR73" s="33" t="s">
        <v>507</v>
      </c>
      <c r="BS73" s="395">
        <v>2014</v>
      </c>
    </row>
    <row r="74" spans="3:71" ht="17.25" customHeight="1" thickBot="1" x14ac:dyDescent="0.3">
      <c r="C74" s="554" t="s">
        <v>251</v>
      </c>
      <c r="D74" s="555">
        <v>5</v>
      </c>
      <c r="E74" s="379" t="s">
        <v>497</v>
      </c>
      <c r="F74" s="32" t="s">
        <v>892</v>
      </c>
      <c r="G74" s="32" t="s">
        <v>510</v>
      </c>
      <c r="H74" s="75" t="s">
        <v>507</v>
      </c>
      <c r="I74" s="364">
        <v>2011</v>
      </c>
      <c r="J74" s="396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>
        <v>21</v>
      </c>
      <c r="Z74" s="33"/>
      <c r="AA74" s="33"/>
      <c r="AB74" s="33"/>
      <c r="AC74" s="397"/>
      <c r="AD74" s="379"/>
      <c r="AE74" s="32"/>
      <c r="AF74" s="32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70"/>
      <c r="AV74" s="33"/>
      <c r="AW74" s="33"/>
      <c r="AX74" s="33"/>
      <c r="AY74" s="33"/>
      <c r="AZ74" s="33"/>
      <c r="BA74" s="33"/>
      <c r="BB74" s="396"/>
      <c r="BC74" s="33"/>
      <c r="BD74" s="33"/>
      <c r="BE74" s="33"/>
      <c r="BF74" s="33"/>
      <c r="BG74" s="370"/>
      <c r="BH74" s="1999"/>
      <c r="BI74" s="1999"/>
      <c r="BJ74" s="1999"/>
      <c r="BK74" s="1986"/>
      <c r="BL74" s="973">
        <f t="shared" si="17"/>
        <v>31</v>
      </c>
      <c r="BM74" s="988">
        <f t="shared" si="20"/>
        <v>1</v>
      </c>
      <c r="BN74" s="95"/>
      <c r="BO74" s="319"/>
      <c r="BP74" s="1899" t="s">
        <v>892</v>
      </c>
      <c r="BQ74" s="32" t="s">
        <v>510</v>
      </c>
      <c r="BR74" s="75" t="s">
        <v>507</v>
      </c>
      <c r="BS74" s="397">
        <v>2011</v>
      </c>
    </row>
    <row r="75" spans="3:71" ht="17.25" customHeight="1" thickBot="1" x14ac:dyDescent="0.3">
      <c r="C75" s="554" t="s">
        <v>252</v>
      </c>
      <c r="D75" s="560">
        <v>6</v>
      </c>
      <c r="E75" s="378" t="s">
        <v>497</v>
      </c>
      <c r="F75" s="30" t="s">
        <v>754</v>
      </c>
      <c r="G75" s="30" t="s">
        <v>81</v>
      </c>
      <c r="H75" s="33" t="s">
        <v>506</v>
      </c>
      <c r="I75" s="1718">
        <v>2009</v>
      </c>
      <c r="J75" s="396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97"/>
      <c r="AD75" s="379"/>
      <c r="AE75" s="32"/>
      <c r="AF75" s="32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70"/>
      <c r="AV75" s="33"/>
      <c r="AW75" s="33"/>
      <c r="AX75" s="33"/>
      <c r="AY75" s="33"/>
      <c r="AZ75" s="33"/>
      <c r="BA75" s="33"/>
      <c r="BB75" s="398">
        <v>10</v>
      </c>
      <c r="BC75" s="31">
        <v>10</v>
      </c>
      <c r="BD75" s="31"/>
      <c r="BE75" s="33"/>
      <c r="BF75" s="33"/>
      <c r="BG75" s="370"/>
      <c r="BH75" s="1999"/>
      <c r="BI75" s="1999"/>
      <c r="BJ75" s="1999"/>
      <c r="BK75" s="1986"/>
      <c r="BL75" s="973">
        <f t="shared" si="17"/>
        <v>20</v>
      </c>
      <c r="BM75" s="988">
        <f t="shared" si="20"/>
        <v>2</v>
      </c>
      <c r="BN75" s="562">
        <f>SUM(BM70:BM75)</f>
        <v>13</v>
      </c>
      <c r="BO75" s="563">
        <f>SUM(BL70:BL75)</f>
        <v>332</v>
      </c>
      <c r="BP75" s="1900" t="s">
        <v>754</v>
      </c>
      <c r="BQ75" s="30" t="s">
        <v>81</v>
      </c>
      <c r="BR75" s="33" t="s">
        <v>506</v>
      </c>
      <c r="BS75" s="1915">
        <v>2009</v>
      </c>
    </row>
    <row r="76" spans="3:71" ht="17.25" customHeight="1" thickBot="1" x14ac:dyDescent="0.3">
      <c r="C76" s="554" t="s">
        <v>253</v>
      </c>
      <c r="D76" s="553">
        <v>1</v>
      </c>
      <c r="E76" s="443" t="s">
        <v>771</v>
      </c>
      <c r="F76" s="68" t="s">
        <v>1025</v>
      </c>
      <c r="G76" s="68" t="s">
        <v>761</v>
      </c>
      <c r="H76" s="1588" t="s">
        <v>506</v>
      </c>
      <c r="I76" s="367">
        <v>2012</v>
      </c>
      <c r="J76" s="1590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431"/>
      <c r="AD76" s="240"/>
      <c r="AE76" s="68"/>
      <c r="AF76" s="68"/>
      <c r="AG76" s="69"/>
      <c r="AH76" s="69"/>
      <c r="AI76" s="69"/>
      <c r="AJ76" s="69"/>
      <c r="AK76" s="69"/>
      <c r="AL76" s="69"/>
      <c r="AM76" s="69">
        <v>36</v>
      </c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1591"/>
      <c r="BB76" s="1590"/>
      <c r="BC76" s="69"/>
      <c r="BD76" s="69"/>
      <c r="BE76" s="69"/>
      <c r="BF76" s="69"/>
      <c r="BG76" s="69"/>
      <c r="BH76" s="389"/>
      <c r="BI76" s="389"/>
      <c r="BJ76" s="389"/>
      <c r="BK76" s="924"/>
      <c r="BL76" s="779">
        <f t="shared" ref="BL76:BL77" si="21">SUM(J76:BA76)+(BM76*10)</f>
        <v>46</v>
      </c>
      <c r="BM76" s="1013">
        <f t="shared" ref="BM76:BM112" si="22">COUNTA(J76:BK76)</f>
        <v>1</v>
      </c>
      <c r="BN76" s="95"/>
      <c r="BO76" s="319"/>
      <c r="BP76" s="443" t="s">
        <v>1025</v>
      </c>
      <c r="BQ76" s="68" t="s">
        <v>761</v>
      </c>
      <c r="BR76" s="1588" t="s">
        <v>506</v>
      </c>
      <c r="BS76" s="431">
        <v>2012</v>
      </c>
    </row>
    <row r="77" spans="3:71" ht="17.25" customHeight="1" thickBot="1" x14ac:dyDescent="0.3">
      <c r="C77" s="554" t="s">
        <v>254</v>
      </c>
      <c r="D77" s="557">
        <v>2</v>
      </c>
      <c r="E77" s="444" t="s">
        <v>771</v>
      </c>
      <c r="F77" s="91" t="s">
        <v>774</v>
      </c>
      <c r="G77" s="91" t="s">
        <v>1026</v>
      </c>
      <c r="H77" s="1589" t="s">
        <v>506</v>
      </c>
      <c r="I77" s="368">
        <v>2012</v>
      </c>
      <c r="J77" s="659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432"/>
      <c r="AD77" s="518"/>
      <c r="AE77" s="91"/>
      <c r="AF77" s="91"/>
      <c r="AG77" s="92"/>
      <c r="AH77" s="92"/>
      <c r="AI77" s="92"/>
      <c r="AJ77" s="92"/>
      <c r="AK77" s="92"/>
      <c r="AL77" s="92"/>
      <c r="AM77" s="92">
        <v>34</v>
      </c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658"/>
      <c r="BB77" s="659"/>
      <c r="BC77" s="92"/>
      <c r="BD77" s="92"/>
      <c r="BE77" s="92"/>
      <c r="BF77" s="92"/>
      <c r="BG77" s="92"/>
      <c r="BH77" s="2003"/>
      <c r="BI77" s="2003"/>
      <c r="BJ77" s="2003"/>
      <c r="BK77" s="1991"/>
      <c r="BL77" s="780">
        <f t="shared" si="21"/>
        <v>44</v>
      </c>
      <c r="BM77" s="976">
        <f t="shared" si="22"/>
        <v>1</v>
      </c>
      <c r="BN77" s="598">
        <f>SUM(BM76:BM77)</f>
        <v>2</v>
      </c>
      <c r="BO77" s="1592">
        <f>SUM(BL76:BL77)</f>
        <v>90</v>
      </c>
      <c r="BP77" s="2056" t="s">
        <v>774</v>
      </c>
      <c r="BQ77" s="2057" t="s">
        <v>1026</v>
      </c>
      <c r="BR77" s="2058" t="s">
        <v>506</v>
      </c>
      <c r="BS77" s="2059">
        <v>2012</v>
      </c>
    </row>
    <row r="78" spans="3:71" ht="17.25" customHeight="1" x14ac:dyDescent="0.25">
      <c r="C78" s="554" t="s">
        <v>255</v>
      </c>
      <c r="D78" s="560">
        <v>1</v>
      </c>
      <c r="E78" s="942" t="s">
        <v>71</v>
      </c>
      <c r="F78" s="735" t="s">
        <v>66</v>
      </c>
      <c r="G78" s="735" t="s">
        <v>67</v>
      </c>
      <c r="H78" s="731" t="s">
        <v>506</v>
      </c>
      <c r="I78" s="736">
        <v>2012</v>
      </c>
      <c r="J78" s="737"/>
      <c r="K78" s="731"/>
      <c r="L78" s="731"/>
      <c r="M78" s="731"/>
      <c r="N78" s="731"/>
      <c r="O78" s="738"/>
      <c r="P78" s="738"/>
      <c r="Q78" s="738"/>
      <c r="R78" s="738"/>
      <c r="S78" s="738"/>
      <c r="T78" s="731">
        <v>170</v>
      </c>
      <c r="U78" s="1146"/>
      <c r="V78" s="738"/>
      <c r="W78" s="731"/>
      <c r="X78" s="731"/>
      <c r="Y78" s="731"/>
      <c r="Z78" s="731"/>
      <c r="AA78" s="731"/>
      <c r="AB78" s="820">
        <v>135</v>
      </c>
      <c r="AC78" s="739"/>
      <c r="AD78" s="902"/>
      <c r="AE78" s="738"/>
      <c r="AF78" s="1146"/>
      <c r="AG78" s="1146"/>
      <c r="AH78" s="1146"/>
      <c r="AI78" s="736"/>
      <c r="AJ78" s="738"/>
      <c r="AK78" s="738"/>
      <c r="AL78" s="738"/>
      <c r="AM78" s="738"/>
      <c r="AN78" s="731">
        <v>200</v>
      </c>
      <c r="AO78" s="731">
        <v>165</v>
      </c>
      <c r="AP78" s="731"/>
      <c r="AQ78" s="731"/>
      <c r="AR78" s="731">
        <v>195</v>
      </c>
      <c r="AS78" s="731"/>
      <c r="AT78" s="731">
        <v>75</v>
      </c>
      <c r="AU78" s="902"/>
      <c r="AV78" s="731"/>
      <c r="AW78" s="731"/>
      <c r="AX78" s="731"/>
      <c r="AY78" s="731"/>
      <c r="AZ78" s="736"/>
      <c r="BA78" s="736"/>
      <c r="BB78" s="737">
        <v>10</v>
      </c>
      <c r="BC78" s="731">
        <v>10</v>
      </c>
      <c r="BD78" s="731">
        <v>10</v>
      </c>
      <c r="BE78" s="731">
        <v>10</v>
      </c>
      <c r="BF78" s="731">
        <v>10</v>
      </c>
      <c r="BG78" s="902"/>
      <c r="BH78" s="902"/>
      <c r="BI78" s="902"/>
      <c r="BJ78" s="902"/>
      <c r="BK78" s="820"/>
      <c r="BL78" s="1559">
        <f t="shared" ref="BL78" si="23">SUM(J78:BA78)+(BM78*10)</f>
        <v>1050</v>
      </c>
      <c r="BM78" s="913">
        <f t="shared" si="22"/>
        <v>11</v>
      </c>
      <c r="BN78" s="96"/>
      <c r="BP78" s="1868" t="s">
        <v>66</v>
      </c>
      <c r="BQ78" s="1869" t="s">
        <v>67</v>
      </c>
      <c r="BR78" s="1870" t="s">
        <v>506</v>
      </c>
      <c r="BS78" s="1874">
        <v>2012</v>
      </c>
    </row>
    <row r="79" spans="3:71" ht="17.25" customHeight="1" x14ac:dyDescent="0.25">
      <c r="C79" s="554" t="s">
        <v>256</v>
      </c>
      <c r="D79" s="555">
        <v>2</v>
      </c>
      <c r="E79" s="942" t="s">
        <v>71</v>
      </c>
      <c r="F79" s="735" t="s">
        <v>83</v>
      </c>
      <c r="G79" s="735" t="s">
        <v>82</v>
      </c>
      <c r="H79" s="731" t="s">
        <v>506</v>
      </c>
      <c r="I79" s="736">
        <v>2011</v>
      </c>
      <c r="J79" s="737"/>
      <c r="K79" s="731"/>
      <c r="L79" s="731"/>
      <c r="M79" s="731"/>
      <c r="N79" s="731"/>
      <c r="O79" s="731"/>
      <c r="P79" s="731"/>
      <c r="Q79" s="731"/>
      <c r="R79" s="731"/>
      <c r="S79" s="731"/>
      <c r="T79" s="731"/>
      <c r="U79" s="736"/>
      <c r="V79" s="731"/>
      <c r="W79" s="731"/>
      <c r="X79" s="731"/>
      <c r="Y79" s="731"/>
      <c r="Z79" s="731"/>
      <c r="AA79" s="731"/>
      <c r="AB79" s="820">
        <v>170</v>
      </c>
      <c r="AC79" s="739"/>
      <c r="AD79" s="902"/>
      <c r="AE79" s="731"/>
      <c r="AF79" s="736"/>
      <c r="AG79" s="736"/>
      <c r="AH79" s="736"/>
      <c r="AI79" s="731"/>
      <c r="AJ79" s="731"/>
      <c r="AK79" s="1736"/>
      <c r="AL79" s="1736"/>
      <c r="AM79" s="731"/>
      <c r="AN79" s="731"/>
      <c r="AO79" s="731">
        <v>260</v>
      </c>
      <c r="AP79" s="731"/>
      <c r="AQ79" s="731"/>
      <c r="AR79" s="731">
        <v>300</v>
      </c>
      <c r="AS79" s="731"/>
      <c r="AT79" s="731"/>
      <c r="AU79" s="902"/>
      <c r="AV79" s="731"/>
      <c r="AW79" s="731"/>
      <c r="AX79" s="731"/>
      <c r="AY79" s="731">
        <v>150</v>
      </c>
      <c r="AZ79" s="736"/>
      <c r="BA79" s="736"/>
      <c r="BB79" s="737">
        <v>10</v>
      </c>
      <c r="BC79" s="731">
        <v>10</v>
      </c>
      <c r="BD79" s="731">
        <v>10</v>
      </c>
      <c r="BE79" s="731">
        <v>10</v>
      </c>
      <c r="BF79" s="731"/>
      <c r="BG79" s="902"/>
      <c r="BH79" s="902"/>
      <c r="BI79" s="902">
        <v>10</v>
      </c>
      <c r="BJ79" s="902"/>
      <c r="BK79" s="820"/>
      <c r="BL79" s="1417">
        <f t="shared" ref="BL79:BL110" si="24">SUM(J79:BA79)+(BM79*10)</f>
        <v>970</v>
      </c>
      <c r="BM79" s="913">
        <f t="shared" si="22"/>
        <v>9</v>
      </c>
      <c r="BN79" s="96"/>
      <c r="BP79" s="1916" t="s">
        <v>83</v>
      </c>
      <c r="BQ79" s="735" t="s">
        <v>82</v>
      </c>
      <c r="BR79" s="731" t="s">
        <v>506</v>
      </c>
      <c r="BS79" s="739">
        <v>2011</v>
      </c>
    </row>
    <row r="80" spans="3:71" ht="17.25" customHeight="1" x14ac:dyDescent="0.25">
      <c r="C80" s="554" t="s">
        <v>257</v>
      </c>
      <c r="D80" s="555">
        <v>3</v>
      </c>
      <c r="E80" s="944" t="s">
        <v>71</v>
      </c>
      <c r="F80" s="740" t="s">
        <v>77</v>
      </c>
      <c r="G80" s="740" t="s">
        <v>78</v>
      </c>
      <c r="H80" s="732" t="s">
        <v>506</v>
      </c>
      <c r="I80" s="741">
        <v>2013</v>
      </c>
      <c r="J80" s="742"/>
      <c r="K80" s="732"/>
      <c r="L80" s="732">
        <v>125</v>
      </c>
      <c r="M80" s="732"/>
      <c r="N80" s="732"/>
      <c r="O80" s="732"/>
      <c r="P80" s="732"/>
      <c r="Q80" s="732"/>
      <c r="R80" s="732"/>
      <c r="S80" s="732"/>
      <c r="T80" s="732"/>
      <c r="U80" s="741"/>
      <c r="V80" s="732"/>
      <c r="W80" s="732"/>
      <c r="X80" s="732"/>
      <c r="Y80" s="732"/>
      <c r="Z80" s="732"/>
      <c r="AA80" s="732"/>
      <c r="AB80" s="743"/>
      <c r="AC80" s="744"/>
      <c r="AD80" s="745"/>
      <c r="AE80" s="732"/>
      <c r="AF80" s="741"/>
      <c r="AG80" s="741"/>
      <c r="AH80" s="741"/>
      <c r="AI80" s="750"/>
      <c r="AJ80" s="732"/>
      <c r="AK80" s="746"/>
      <c r="AL80" s="746"/>
      <c r="AM80" s="732"/>
      <c r="AN80" s="732"/>
      <c r="AO80" s="732"/>
      <c r="AP80" s="732">
        <v>165</v>
      </c>
      <c r="AQ80" s="732"/>
      <c r="AR80" s="732">
        <v>210</v>
      </c>
      <c r="AS80" s="732"/>
      <c r="AT80" s="732">
        <v>75</v>
      </c>
      <c r="AU80" s="745"/>
      <c r="AV80" s="732"/>
      <c r="AW80" s="732">
        <v>125</v>
      </c>
      <c r="AX80" s="732"/>
      <c r="AY80" s="732">
        <v>86</v>
      </c>
      <c r="AZ80" s="741"/>
      <c r="BA80" s="741"/>
      <c r="BB80" s="742">
        <v>10</v>
      </c>
      <c r="BC80" s="732">
        <v>10</v>
      </c>
      <c r="BD80" s="732"/>
      <c r="BE80" s="732">
        <v>10</v>
      </c>
      <c r="BF80" s="732"/>
      <c r="BG80" s="745"/>
      <c r="BH80" s="745">
        <v>10</v>
      </c>
      <c r="BI80" s="745">
        <v>10</v>
      </c>
      <c r="BJ80" s="745"/>
      <c r="BK80" s="743"/>
      <c r="BL80" s="1417">
        <f t="shared" si="24"/>
        <v>896</v>
      </c>
      <c r="BM80" s="913">
        <f t="shared" si="22"/>
        <v>11</v>
      </c>
      <c r="BN80" s="96"/>
      <c r="BP80" s="1917" t="s">
        <v>77</v>
      </c>
      <c r="BQ80" s="740" t="s">
        <v>78</v>
      </c>
      <c r="BR80" s="732" t="s">
        <v>506</v>
      </c>
      <c r="BS80" s="744">
        <v>2013</v>
      </c>
    </row>
    <row r="81" spans="3:71" ht="17.25" customHeight="1" x14ac:dyDescent="0.25">
      <c r="C81" s="554" t="s">
        <v>829</v>
      </c>
      <c r="D81" s="555">
        <v>4</v>
      </c>
      <c r="E81" s="943" t="s">
        <v>71</v>
      </c>
      <c r="F81" s="740" t="s">
        <v>677</v>
      </c>
      <c r="G81" s="740" t="s">
        <v>80</v>
      </c>
      <c r="H81" s="732" t="s">
        <v>506</v>
      </c>
      <c r="I81" s="741">
        <v>2016</v>
      </c>
      <c r="J81" s="742">
        <v>75</v>
      </c>
      <c r="K81" s="733"/>
      <c r="L81" s="733"/>
      <c r="M81" s="732"/>
      <c r="N81" s="732">
        <v>150</v>
      </c>
      <c r="O81" s="732"/>
      <c r="P81" s="732">
        <v>75</v>
      </c>
      <c r="Q81" s="732"/>
      <c r="R81" s="732">
        <v>115</v>
      </c>
      <c r="S81" s="732"/>
      <c r="T81" s="732"/>
      <c r="U81" s="741"/>
      <c r="V81" s="732">
        <v>135</v>
      </c>
      <c r="W81" s="732"/>
      <c r="X81" s="732"/>
      <c r="Y81" s="732"/>
      <c r="Z81" s="732"/>
      <c r="AA81" s="732"/>
      <c r="AB81" s="743"/>
      <c r="AC81" s="744"/>
      <c r="AD81" s="745">
        <v>125</v>
      </c>
      <c r="AE81" s="733"/>
      <c r="AF81" s="747"/>
      <c r="AG81" s="747"/>
      <c r="AH81" s="747"/>
      <c r="AI81" s="733"/>
      <c r="AJ81" s="733"/>
      <c r="AK81" s="748"/>
      <c r="AL81" s="748"/>
      <c r="AM81" s="733"/>
      <c r="AN81" s="733"/>
      <c r="AO81" s="733"/>
      <c r="AP81" s="733"/>
      <c r="AQ81" s="733"/>
      <c r="AR81" s="733"/>
      <c r="AS81" s="733"/>
      <c r="AT81" s="733"/>
      <c r="AU81" s="754"/>
      <c r="AV81" s="733"/>
      <c r="AW81" s="733"/>
      <c r="AX81" s="733"/>
      <c r="AY81" s="733"/>
      <c r="AZ81" s="747"/>
      <c r="BA81" s="747"/>
      <c r="BB81" s="742"/>
      <c r="BC81" s="732"/>
      <c r="BD81" s="732">
        <v>10</v>
      </c>
      <c r="BE81" s="732">
        <v>10</v>
      </c>
      <c r="BF81" s="732">
        <v>10</v>
      </c>
      <c r="BG81" s="745">
        <v>10</v>
      </c>
      <c r="BH81" s="745"/>
      <c r="BI81" s="745"/>
      <c r="BJ81" s="745"/>
      <c r="BK81" s="743"/>
      <c r="BL81" s="1417">
        <f t="shared" si="24"/>
        <v>775</v>
      </c>
      <c r="BM81" s="913">
        <f t="shared" si="22"/>
        <v>10</v>
      </c>
      <c r="BN81" s="96"/>
      <c r="BP81" s="1917" t="s">
        <v>677</v>
      </c>
      <c r="BQ81" s="740" t="s">
        <v>80</v>
      </c>
      <c r="BR81" s="732" t="s">
        <v>506</v>
      </c>
      <c r="BS81" s="744">
        <v>2016</v>
      </c>
    </row>
    <row r="82" spans="3:71" ht="17.25" customHeight="1" x14ac:dyDescent="0.25">
      <c r="C82" s="554" t="s">
        <v>258</v>
      </c>
      <c r="D82" s="555">
        <v>5</v>
      </c>
      <c r="E82" s="943" t="s">
        <v>71</v>
      </c>
      <c r="F82" s="740" t="s">
        <v>345</v>
      </c>
      <c r="G82" s="740" t="s">
        <v>346</v>
      </c>
      <c r="H82" s="732" t="s">
        <v>506</v>
      </c>
      <c r="I82" s="741">
        <v>2012</v>
      </c>
      <c r="J82" s="749"/>
      <c r="K82" s="732"/>
      <c r="L82" s="732"/>
      <c r="M82" s="732"/>
      <c r="N82" s="732"/>
      <c r="O82" s="732"/>
      <c r="P82" s="732"/>
      <c r="Q82" s="732"/>
      <c r="R82" s="732"/>
      <c r="S82" s="732"/>
      <c r="T82" s="732"/>
      <c r="U82" s="741"/>
      <c r="V82" s="732"/>
      <c r="W82" s="732"/>
      <c r="X82" s="732"/>
      <c r="Y82" s="732"/>
      <c r="Z82" s="732"/>
      <c r="AA82" s="732"/>
      <c r="AB82" s="743"/>
      <c r="AC82" s="744"/>
      <c r="AD82" s="745"/>
      <c r="AE82" s="732"/>
      <c r="AF82" s="741"/>
      <c r="AG82" s="741"/>
      <c r="AH82" s="741"/>
      <c r="AI82" s="750"/>
      <c r="AJ82" s="732"/>
      <c r="AK82" s="746"/>
      <c r="AL82" s="746"/>
      <c r="AM82" s="732"/>
      <c r="AN82" s="732"/>
      <c r="AO82" s="732">
        <v>125</v>
      </c>
      <c r="AP82" s="732"/>
      <c r="AQ82" s="732"/>
      <c r="AR82" s="732">
        <v>54</v>
      </c>
      <c r="AS82" s="732"/>
      <c r="AT82" s="732"/>
      <c r="AU82" s="745"/>
      <c r="AV82" s="732"/>
      <c r="AW82" s="732">
        <v>200</v>
      </c>
      <c r="AX82" s="732"/>
      <c r="AY82" s="732">
        <v>260</v>
      </c>
      <c r="AZ82" s="741"/>
      <c r="BA82" s="741"/>
      <c r="BB82" s="742">
        <v>10</v>
      </c>
      <c r="BC82" s="732">
        <v>10</v>
      </c>
      <c r="BD82" s="732">
        <v>10</v>
      </c>
      <c r="BE82" s="732">
        <v>10</v>
      </c>
      <c r="BF82" s="732">
        <v>10</v>
      </c>
      <c r="BG82" s="745">
        <v>10</v>
      </c>
      <c r="BH82" s="745"/>
      <c r="BI82" s="745">
        <v>10</v>
      </c>
      <c r="BJ82" s="745"/>
      <c r="BK82" s="743"/>
      <c r="BL82" s="1417">
        <f t="shared" si="24"/>
        <v>749</v>
      </c>
      <c r="BM82" s="913">
        <f t="shared" si="22"/>
        <v>11</v>
      </c>
      <c r="BN82" s="96"/>
      <c r="BP82" s="1917" t="s">
        <v>345</v>
      </c>
      <c r="BQ82" s="740" t="s">
        <v>346</v>
      </c>
      <c r="BR82" s="732" t="s">
        <v>506</v>
      </c>
      <c r="BS82" s="744">
        <v>2012</v>
      </c>
    </row>
    <row r="83" spans="3:71" ht="17.25" customHeight="1" x14ac:dyDescent="0.25">
      <c r="C83" s="554" t="s">
        <v>259</v>
      </c>
      <c r="D83" s="555">
        <v>6</v>
      </c>
      <c r="E83" s="943" t="s">
        <v>71</v>
      </c>
      <c r="F83" s="740" t="s">
        <v>79</v>
      </c>
      <c r="G83" s="740" t="s">
        <v>80</v>
      </c>
      <c r="H83" s="732" t="s">
        <v>506</v>
      </c>
      <c r="I83" s="741">
        <v>2016</v>
      </c>
      <c r="J83" s="742"/>
      <c r="K83" s="732"/>
      <c r="L83" s="732"/>
      <c r="M83" s="732"/>
      <c r="N83" s="732"/>
      <c r="O83" s="732"/>
      <c r="P83" s="732"/>
      <c r="Q83" s="732"/>
      <c r="R83" s="732"/>
      <c r="S83" s="732">
        <v>200</v>
      </c>
      <c r="T83" s="732"/>
      <c r="U83" s="741"/>
      <c r="V83" s="732"/>
      <c r="W83" s="732"/>
      <c r="X83" s="732"/>
      <c r="Y83" s="732"/>
      <c r="Z83" s="732"/>
      <c r="AA83" s="732"/>
      <c r="AB83" s="743"/>
      <c r="AC83" s="744"/>
      <c r="AD83" s="745"/>
      <c r="AE83" s="732"/>
      <c r="AF83" s="741"/>
      <c r="AG83" s="741"/>
      <c r="AH83" s="741"/>
      <c r="AI83" s="750"/>
      <c r="AJ83" s="732"/>
      <c r="AK83" s="746"/>
      <c r="AL83" s="746"/>
      <c r="AM83" s="732"/>
      <c r="AN83" s="732"/>
      <c r="AO83" s="732"/>
      <c r="AP83" s="732">
        <v>300</v>
      </c>
      <c r="AQ83" s="732"/>
      <c r="AR83" s="732"/>
      <c r="AS83" s="732"/>
      <c r="AT83" s="732">
        <v>75</v>
      </c>
      <c r="AU83" s="745"/>
      <c r="AV83" s="732"/>
      <c r="AW83" s="732"/>
      <c r="AX83" s="732"/>
      <c r="AY83" s="732"/>
      <c r="AZ83" s="741"/>
      <c r="BA83" s="741"/>
      <c r="BB83" s="742"/>
      <c r="BC83" s="732">
        <v>10</v>
      </c>
      <c r="BD83" s="732"/>
      <c r="BE83" s="732"/>
      <c r="BF83" s="732">
        <v>10</v>
      </c>
      <c r="BG83" s="745">
        <v>10</v>
      </c>
      <c r="BH83" s="745">
        <v>10</v>
      </c>
      <c r="BI83" s="745">
        <v>10</v>
      </c>
      <c r="BJ83" s="745"/>
      <c r="BK83" s="743"/>
      <c r="BL83" s="1417">
        <f t="shared" si="24"/>
        <v>655</v>
      </c>
      <c r="BM83" s="913">
        <f t="shared" si="22"/>
        <v>8</v>
      </c>
      <c r="BN83" s="96"/>
      <c r="BP83" s="1917" t="s">
        <v>79</v>
      </c>
      <c r="BQ83" s="740" t="s">
        <v>80</v>
      </c>
      <c r="BR83" s="732" t="s">
        <v>506</v>
      </c>
      <c r="BS83" s="744">
        <v>2016</v>
      </c>
    </row>
    <row r="84" spans="3:71" ht="17.25" customHeight="1" x14ac:dyDescent="0.25">
      <c r="C84" s="554" t="s">
        <v>260</v>
      </c>
      <c r="D84" s="555">
        <v>7</v>
      </c>
      <c r="E84" s="943" t="s">
        <v>71</v>
      </c>
      <c r="F84" s="751" t="s">
        <v>85</v>
      </c>
      <c r="G84" s="751" t="s">
        <v>86</v>
      </c>
      <c r="H84" s="733" t="s">
        <v>506</v>
      </c>
      <c r="I84" s="747">
        <v>2012</v>
      </c>
      <c r="J84" s="749"/>
      <c r="K84" s="733"/>
      <c r="L84" s="733"/>
      <c r="M84" s="733"/>
      <c r="N84" s="733"/>
      <c r="O84" s="733"/>
      <c r="P84" s="733"/>
      <c r="Q84" s="733"/>
      <c r="R84" s="733"/>
      <c r="S84" s="733"/>
      <c r="T84" s="733"/>
      <c r="U84" s="747"/>
      <c r="V84" s="733"/>
      <c r="W84" s="733"/>
      <c r="X84" s="733"/>
      <c r="Y84" s="733"/>
      <c r="Z84" s="733"/>
      <c r="AA84" s="733"/>
      <c r="AB84" s="752"/>
      <c r="AC84" s="753"/>
      <c r="AD84" s="754"/>
      <c r="AE84" s="733"/>
      <c r="AF84" s="747"/>
      <c r="AG84" s="747"/>
      <c r="AH84" s="747"/>
      <c r="AI84" s="747"/>
      <c r="AJ84" s="733"/>
      <c r="AK84" s="748"/>
      <c r="AL84" s="748"/>
      <c r="AM84" s="733"/>
      <c r="AN84" s="733"/>
      <c r="AO84" s="733">
        <v>300</v>
      </c>
      <c r="AP84" s="733"/>
      <c r="AQ84" s="733"/>
      <c r="AR84" s="733">
        <v>300</v>
      </c>
      <c r="AS84" s="733"/>
      <c r="AT84" s="733"/>
      <c r="AU84" s="754"/>
      <c r="AV84" s="733"/>
      <c r="AW84" s="733"/>
      <c r="AX84" s="733"/>
      <c r="AY84" s="733"/>
      <c r="AZ84" s="747"/>
      <c r="BA84" s="747"/>
      <c r="BB84" s="749"/>
      <c r="BC84" s="733">
        <v>10</v>
      </c>
      <c r="BD84" s="733"/>
      <c r="BE84" s="733"/>
      <c r="BF84" s="733"/>
      <c r="BG84" s="754">
        <v>10</v>
      </c>
      <c r="BH84" s="754"/>
      <c r="BI84" s="754"/>
      <c r="BJ84" s="754"/>
      <c r="BK84" s="752"/>
      <c r="BL84" s="1417">
        <f t="shared" si="24"/>
        <v>640</v>
      </c>
      <c r="BM84" s="913">
        <f t="shared" si="22"/>
        <v>4</v>
      </c>
      <c r="BN84" s="96"/>
      <c r="BP84" s="1918" t="s">
        <v>85</v>
      </c>
      <c r="BQ84" s="751" t="s">
        <v>86</v>
      </c>
      <c r="BR84" s="733" t="s">
        <v>506</v>
      </c>
      <c r="BS84" s="753">
        <v>2012</v>
      </c>
    </row>
    <row r="85" spans="3:71" ht="17.25" customHeight="1" x14ac:dyDescent="0.25">
      <c r="C85" s="554" t="s">
        <v>261</v>
      </c>
      <c r="D85" s="555">
        <v>8</v>
      </c>
      <c r="E85" s="943" t="s">
        <v>71</v>
      </c>
      <c r="F85" s="740" t="s">
        <v>127</v>
      </c>
      <c r="G85" s="740" t="s">
        <v>82</v>
      </c>
      <c r="H85" s="732" t="s">
        <v>506</v>
      </c>
      <c r="I85" s="741">
        <v>2008</v>
      </c>
      <c r="J85" s="749"/>
      <c r="K85" s="733"/>
      <c r="L85" s="733"/>
      <c r="M85" s="733"/>
      <c r="N85" s="733"/>
      <c r="O85" s="733"/>
      <c r="P85" s="733"/>
      <c r="Q85" s="733"/>
      <c r="R85" s="733"/>
      <c r="S85" s="733"/>
      <c r="T85" s="733"/>
      <c r="U85" s="747"/>
      <c r="V85" s="733"/>
      <c r="W85" s="733"/>
      <c r="X85" s="733"/>
      <c r="Y85" s="733"/>
      <c r="Z85" s="733"/>
      <c r="AA85" s="733"/>
      <c r="AB85" s="752"/>
      <c r="AC85" s="753"/>
      <c r="AD85" s="754"/>
      <c r="AE85" s="733"/>
      <c r="AF85" s="747"/>
      <c r="AG85" s="747"/>
      <c r="AH85" s="747"/>
      <c r="AI85" s="747"/>
      <c r="AJ85" s="733"/>
      <c r="AK85" s="748"/>
      <c r="AL85" s="748"/>
      <c r="AM85" s="733"/>
      <c r="AN85" s="733"/>
      <c r="AO85" s="732">
        <v>300</v>
      </c>
      <c r="AP85" s="732"/>
      <c r="AQ85" s="732"/>
      <c r="AR85" s="732"/>
      <c r="AS85" s="732"/>
      <c r="AT85" s="732"/>
      <c r="AU85" s="745"/>
      <c r="AV85" s="732"/>
      <c r="AW85" s="732"/>
      <c r="AX85" s="732"/>
      <c r="AY85" s="732">
        <v>230</v>
      </c>
      <c r="AZ85" s="741"/>
      <c r="BA85" s="741"/>
      <c r="BB85" s="742"/>
      <c r="BC85" s="732"/>
      <c r="BD85" s="732">
        <v>10</v>
      </c>
      <c r="BE85" s="732">
        <v>10</v>
      </c>
      <c r="BF85" s="732"/>
      <c r="BG85" s="745">
        <v>10</v>
      </c>
      <c r="BH85" s="745"/>
      <c r="BI85" s="745"/>
      <c r="BJ85" s="745"/>
      <c r="BK85" s="743"/>
      <c r="BL85" s="1417">
        <f t="shared" si="24"/>
        <v>580</v>
      </c>
      <c r="BM85" s="913">
        <f t="shared" si="22"/>
        <v>5</v>
      </c>
      <c r="BN85" s="96"/>
      <c r="BP85" s="1917" t="s">
        <v>127</v>
      </c>
      <c r="BQ85" s="740" t="s">
        <v>82</v>
      </c>
      <c r="BR85" s="732" t="s">
        <v>506</v>
      </c>
      <c r="BS85" s="744">
        <v>2008</v>
      </c>
    </row>
    <row r="86" spans="3:71" ht="17.25" customHeight="1" x14ac:dyDescent="0.25">
      <c r="C86" s="554" t="s">
        <v>262</v>
      </c>
      <c r="D86" s="555">
        <v>9</v>
      </c>
      <c r="E86" s="943" t="s">
        <v>71</v>
      </c>
      <c r="F86" s="740" t="s">
        <v>84</v>
      </c>
      <c r="G86" s="740" t="s">
        <v>76</v>
      </c>
      <c r="H86" s="732" t="s">
        <v>506</v>
      </c>
      <c r="I86" s="741">
        <v>2011</v>
      </c>
      <c r="J86" s="742"/>
      <c r="K86" s="732"/>
      <c r="L86" s="732"/>
      <c r="M86" s="732"/>
      <c r="N86" s="732"/>
      <c r="O86" s="732"/>
      <c r="P86" s="732"/>
      <c r="Q86" s="732"/>
      <c r="R86" s="732"/>
      <c r="S86" s="732"/>
      <c r="T86" s="732"/>
      <c r="U86" s="741"/>
      <c r="V86" s="732"/>
      <c r="W86" s="732"/>
      <c r="X86" s="732"/>
      <c r="Y86" s="732"/>
      <c r="Z86" s="732"/>
      <c r="AA86" s="732"/>
      <c r="AB86" s="743"/>
      <c r="AC86" s="744"/>
      <c r="AD86" s="745"/>
      <c r="AE86" s="732"/>
      <c r="AF86" s="741"/>
      <c r="AG86" s="741"/>
      <c r="AH86" s="741"/>
      <c r="AI86" s="741"/>
      <c r="AJ86" s="732"/>
      <c r="AK86" s="746"/>
      <c r="AL86" s="746"/>
      <c r="AM86" s="732"/>
      <c r="AN86" s="732"/>
      <c r="AO86" s="732">
        <v>180</v>
      </c>
      <c r="AP86" s="732"/>
      <c r="AQ86" s="732"/>
      <c r="AR86" s="732"/>
      <c r="AS86" s="732"/>
      <c r="AT86" s="732"/>
      <c r="AU86" s="745"/>
      <c r="AV86" s="732"/>
      <c r="AW86" s="732"/>
      <c r="AX86" s="732"/>
      <c r="AY86" s="732">
        <v>300</v>
      </c>
      <c r="AZ86" s="741"/>
      <c r="BA86" s="741"/>
      <c r="BB86" s="742">
        <v>10</v>
      </c>
      <c r="BC86" s="732">
        <v>10</v>
      </c>
      <c r="BD86" s="732">
        <v>10</v>
      </c>
      <c r="BE86" s="732">
        <v>10</v>
      </c>
      <c r="BF86" s="732"/>
      <c r="BG86" s="745"/>
      <c r="BH86" s="745"/>
      <c r="BI86" s="745"/>
      <c r="BJ86" s="745"/>
      <c r="BK86" s="743"/>
      <c r="BL86" s="1417">
        <f t="shared" si="24"/>
        <v>540</v>
      </c>
      <c r="BM86" s="913">
        <f t="shared" si="22"/>
        <v>6</v>
      </c>
      <c r="BN86" s="96"/>
      <c r="BP86" s="1917" t="s">
        <v>84</v>
      </c>
      <c r="BQ86" s="740" t="s">
        <v>76</v>
      </c>
      <c r="BR86" s="732" t="s">
        <v>506</v>
      </c>
      <c r="BS86" s="744">
        <v>2011</v>
      </c>
    </row>
    <row r="87" spans="3:71" ht="17.25" customHeight="1" x14ac:dyDescent="0.25">
      <c r="C87" s="554" t="s">
        <v>263</v>
      </c>
      <c r="D87" s="555">
        <v>10</v>
      </c>
      <c r="E87" s="943" t="s">
        <v>71</v>
      </c>
      <c r="F87" s="751" t="s">
        <v>176</v>
      </c>
      <c r="G87" s="751" t="s">
        <v>124</v>
      </c>
      <c r="H87" s="733" t="s">
        <v>506</v>
      </c>
      <c r="I87" s="747">
        <v>2015</v>
      </c>
      <c r="J87" s="749"/>
      <c r="K87" s="733"/>
      <c r="L87" s="733"/>
      <c r="M87" s="733"/>
      <c r="N87" s="733"/>
      <c r="O87" s="733"/>
      <c r="P87" s="733"/>
      <c r="Q87" s="733"/>
      <c r="R87" s="733"/>
      <c r="S87" s="733"/>
      <c r="T87" s="733"/>
      <c r="U87" s="747"/>
      <c r="V87" s="733"/>
      <c r="W87" s="733"/>
      <c r="X87" s="733"/>
      <c r="Y87" s="733"/>
      <c r="Z87" s="733"/>
      <c r="AA87" s="733"/>
      <c r="AB87" s="752"/>
      <c r="AC87" s="753"/>
      <c r="AD87" s="754"/>
      <c r="AE87" s="733"/>
      <c r="AF87" s="747"/>
      <c r="AG87" s="747"/>
      <c r="AH87" s="747"/>
      <c r="AI87" s="755"/>
      <c r="AJ87" s="733"/>
      <c r="AK87" s="748"/>
      <c r="AL87" s="748"/>
      <c r="AM87" s="733"/>
      <c r="AN87" s="733"/>
      <c r="AO87" s="733"/>
      <c r="AP87" s="733">
        <v>300</v>
      </c>
      <c r="AQ87" s="733"/>
      <c r="AR87" s="733"/>
      <c r="AS87" s="733"/>
      <c r="AT87" s="733"/>
      <c r="AU87" s="754"/>
      <c r="AV87" s="733"/>
      <c r="AW87" s="733">
        <v>150</v>
      </c>
      <c r="AX87" s="733"/>
      <c r="AY87" s="733"/>
      <c r="AZ87" s="747"/>
      <c r="BA87" s="747"/>
      <c r="BB87" s="749">
        <v>10</v>
      </c>
      <c r="BC87" s="733">
        <v>10</v>
      </c>
      <c r="BD87" s="733"/>
      <c r="BE87" s="733"/>
      <c r="BF87" s="733"/>
      <c r="BG87" s="754"/>
      <c r="BH87" s="754"/>
      <c r="BI87" s="754"/>
      <c r="BJ87" s="754"/>
      <c r="BK87" s="752"/>
      <c r="BL87" s="1417">
        <f t="shared" si="24"/>
        <v>490</v>
      </c>
      <c r="BM87" s="913">
        <f t="shared" si="22"/>
        <v>4</v>
      </c>
      <c r="BN87" s="96"/>
      <c r="BP87" s="1918" t="s">
        <v>176</v>
      </c>
      <c r="BQ87" s="751" t="s">
        <v>124</v>
      </c>
      <c r="BR87" s="733" t="s">
        <v>506</v>
      </c>
      <c r="BS87" s="753">
        <v>2015</v>
      </c>
    </row>
    <row r="88" spans="3:71" ht="17.25" customHeight="1" x14ac:dyDescent="0.25">
      <c r="C88" s="554" t="s">
        <v>264</v>
      </c>
      <c r="D88" s="555">
        <v>11</v>
      </c>
      <c r="E88" s="943" t="s">
        <v>71</v>
      </c>
      <c r="F88" s="740" t="s">
        <v>72</v>
      </c>
      <c r="G88" s="740" t="s">
        <v>73</v>
      </c>
      <c r="H88" s="732" t="s">
        <v>506</v>
      </c>
      <c r="I88" s="741">
        <v>2014</v>
      </c>
      <c r="J88" s="742"/>
      <c r="K88" s="732"/>
      <c r="L88" s="732"/>
      <c r="M88" s="732"/>
      <c r="N88" s="732"/>
      <c r="O88" s="732"/>
      <c r="P88" s="732"/>
      <c r="Q88" s="732"/>
      <c r="R88" s="732"/>
      <c r="S88" s="732"/>
      <c r="T88" s="732"/>
      <c r="U88" s="741"/>
      <c r="V88" s="732"/>
      <c r="W88" s="732"/>
      <c r="X88" s="732"/>
      <c r="Y88" s="732"/>
      <c r="Z88" s="732"/>
      <c r="AA88" s="732"/>
      <c r="AB88" s="743"/>
      <c r="AC88" s="744"/>
      <c r="AD88" s="745"/>
      <c r="AE88" s="732"/>
      <c r="AF88" s="741"/>
      <c r="AG88" s="741"/>
      <c r="AH88" s="741"/>
      <c r="AI88" s="732"/>
      <c r="AJ88" s="734"/>
      <c r="AK88" s="762"/>
      <c r="AL88" s="762"/>
      <c r="AM88" s="734"/>
      <c r="AN88" s="734"/>
      <c r="AO88" s="734"/>
      <c r="AP88" s="734">
        <v>260</v>
      </c>
      <c r="AQ88" s="734"/>
      <c r="AR88" s="734"/>
      <c r="AS88" s="734"/>
      <c r="AT88" s="734">
        <v>75</v>
      </c>
      <c r="AU88" s="763"/>
      <c r="AV88" s="734"/>
      <c r="AW88" s="734"/>
      <c r="AX88" s="734"/>
      <c r="AY88" s="734">
        <v>72</v>
      </c>
      <c r="AZ88" s="750"/>
      <c r="BA88" s="750"/>
      <c r="BB88" s="761">
        <v>10</v>
      </c>
      <c r="BC88" s="734">
        <v>10</v>
      </c>
      <c r="BD88" s="734"/>
      <c r="BE88" s="734"/>
      <c r="BF88" s="734"/>
      <c r="BG88" s="763"/>
      <c r="BH88" s="763">
        <v>10</v>
      </c>
      <c r="BI88" s="763"/>
      <c r="BJ88" s="763"/>
      <c r="BK88" s="983"/>
      <c r="BL88" s="1417">
        <f t="shared" si="24"/>
        <v>467</v>
      </c>
      <c r="BM88" s="913">
        <f t="shared" si="22"/>
        <v>6</v>
      </c>
      <c r="BN88" s="96"/>
      <c r="BP88" s="1917" t="s">
        <v>72</v>
      </c>
      <c r="BQ88" s="740" t="s">
        <v>73</v>
      </c>
      <c r="BR88" s="732" t="s">
        <v>506</v>
      </c>
      <c r="BS88" s="744">
        <v>2014</v>
      </c>
    </row>
    <row r="89" spans="3:71" ht="17.25" customHeight="1" x14ac:dyDescent="0.25">
      <c r="C89" s="554" t="s">
        <v>265</v>
      </c>
      <c r="D89" s="555">
        <v>12</v>
      </c>
      <c r="E89" s="944" t="s">
        <v>71</v>
      </c>
      <c r="F89" s="740" t="s">
        <v>171</v>
      </c>
      <c r="G89" s="740" t="s">
        <v>162</v>
      </c>
      <c r="H89" s="732" t="s">
        <v>506</v>
      </c>
      <c r="I89" s="741">
        <v>2009</v>
      </c>
      <c r="J89" s="742"/>
      <c r="K89" s="732"/>
      <c r="L89" s="732"/>
      <c r="M89" s="732"/>
      <c r="N89" s="732"/>
      <c r="O89" s="732"/>
      <c r="P89" s="732"/>
      <c r="Q89" s="732"/>
      <c r="R89" s="732"/>
      <c r="S89" s="732"/>
      <c r="T89" s="732"/>
      <c r="U89" s="741"/>
      <c r="V89" s="732"/>
      <c r="W89" s="732"/>
      <c r="X89" s="732"/>
      <c r="Y89" s="732"/>
      <c r="Z89" s="732"/>
      <c r="AA89" s="732"/>
      <c r="AB89" s="743"/>
      <c r="AC89" s="744"/>
      <c r="AD89" s="745"/>
      <c r="AE89" s="732"/>
      <c r="AF89" s="741"/>
      <c r="AG89" s="741"/>
      <c r="AH89" s="741"/>
      <c r="AI89" s="741"/>
      <c r="AJ89" s="732"/>
      <c r="AK89" s="746"/>
      <c r="AL89" s="746"/>
      <c r="AM89" s="732"/>
      <c r="AN89" s="732"/>
      <c r="AO89" s="732">
        <v>210</v>
      </c>
      <c r="AP89" s="732"/>
      <c r="AQ89" s="732"/>
      <c r="AR89" s="732"/>
      <c r="AS89" s="732">
        <v>100</v>
      </c>
      <c r="AT89" s="732"/>
      <c r="AU89" s="745"/>
      <c r="AV89" s="732"/>
      <c r="AW89" s="732"/>
      <c r="AX89" s="732"/>
      <c r="AY89" s="732"/>
      <c r="AZ89" s="741"/>
      <c r="BA89" s="741"/>
      <c r="BB89" s="742">
        <v>10</v>
      </c>
      <c r="BC89" s="732">
        <v>10</v>
      </c>
      <c r="BD89" s="732">
        <v>10</v>
      </c>
      <c r="BE89" s="732">
        <v>10</v>
      </c>
      <c r="BF89" s="732"/>
      <c r="BG89" s="745"/>
      <c r="BH89" s="745"/>
      <c r="BI89" s="745"/>
      <c r="BJ89" s="745"/>
      <c r="BK89" s="743"/>
      <c r="BL89" s="1417">
        <f t="shared" si="24"/>
        <v>370</v>
      </c>
      <c r="BM89" s="913">
        <f t="shared" si="22"/>
        <v>6</v>
      </c>
      <c r="BN89" s="96"/>
      <c r="BP89" s="1917" t="s">
        <v>171</v>
      </c>
      <c r="BQ89" s="740" t="s">
        <v>162</v>
      </c>
      <c r="BR89" s="732" t="s">
        <v>506</v>
      </c>
      <c r="BS89" s="744">
        <v>2009</v>
      </c>
    </row>
    <row r="90" spans="3:71" ht="17.25" customHeight="1" x14ac:dyDescent="0.25">
      <c r="C90" s="554" t="s">
        <v>266</v>
      </c>
      <c r="D90" s="555">
        <v>13</v>
      </c>
      <c r="E90" s="943" t="s">
        <v>71</v>
      </c>
      <c r="F90" s="740" t="s">
        <v>95</v>
      </c>
      <c r="G90" s="740" t="s">
        <v>96</v>
      </c>
      <c r="H90" s="732" t="s">
        <v>506</v>
      </c>
      <c r="I90" s="741">
        <v>2011</v>
      </c>
      <c r="J90" s="742"/>
      <c r="K90" s="732"/>
      <c r="L90" s="732"/>
      <c r="M90" s="732"/>
      <c r="N90" s="732"/>
      <c r="O90" s="732"/>
      <c r="P90" s="732"/>
      <c r="Q90" s="732"/>
      <c r="R90" s="732"/>
      <c r="S90" s="732"/>
      <c r="T90" s="732"/>
      <c r="U90" s="741"/>
      <c r="V90" s="732"/>
      <c r="W90" s="732"/>
      <c r="X90" s="732"/>
      <c r="Y90" s="732"/>
      <c r="Z90" s="732"/>
      <c r="AA90" s="732"/>
      <c r="AB90" s="743"/>
      <c r="AC90" s="744"/>
      <c r="AD90" s="745"/>
      <c r="AE90" s="732"/>
      <c r="AF90" s="741"/>
      <c r="AG90" s="741"/>
      <c r="AH90" s="741"/>
      <c r="AI90" s="741"/>
      <c r="AJ90" s="734"/>
      <c r="AK90" s="762"/>
      <c r="AL90" s="762"/>
      <c r="AM90" s="734"/>
      <c r="AN90" s="734"/>
      <c r="AO90" s="734"/>
      <c r="AP90" s="734"/>
      <c r="AQ90" s="734"/>
      <c r="AR90" s="734">
        <v>125</v>
      </c>
      <c r="AS90" s="734">
        <v>70</v>
      </c>
      <c r="AT90" s="734"/>
      <c r="AU90" s="763"/>
      <c r="AV90" s="734"/>
      <c r="AW90" s="734"/>
      <c r="AX90" s="734"/>
      <c r="AY90" s="734">
        <v>113</v>
      </c>
      <c r="AZ90" s="750"/>
      <c r="BA90" s="750"/>
      <c r="BB90" s="761">
        <v>10</v>
      </c>
      <c r="BC90" s="734"/>
      <c r="BD90" s="734">
        <v>10</v>
      </c>
      <c r="BE90" s="733"/>
      <c r="BF90" s="734"/>
      <c r="BG90" s="763"/>
      <c r="BH90" s="763"/>
      <c r="BI90" s="763"/>
      <c r="BJ90" s="763"/>
      <c r="BK90" s="983"/>
      <c r="BL90" s="1417">
        <f t="shared" si="24"/>
        <v>358</v>
      </c>
      <c r="BM90" s="913">
        <f t="shared" si="22"/>
        <v>5</v>
      </c>
      <c r="BN90" s="96"/>
      <c r="BP90" s="1917" t="s">
        <v>95</v>
      </c>
      <c r="BQ90" s="740" t="s">
        <v>96</v>
      </c>
      <c r="BR90" s="732" t="s">
        <v>506</v>
      </c>
      <c r="BS90" s="744">
        <v>2011</v>
      </c>
    </row>
    <row r="91" spans="3:71" ht="17.25" customHeight="1" x14ac:dyDescent="0.25">
      <c r="C91" s="554" t="s">
        <v>267</v>
      </c>
      <c r="D91" s="555">
        <v>14</v>
      </c>
      <c r="E91" s="943" t="s">
        <v>71</v>
      </c>
      <c r="F91" s="740" t="s">
        <v>772</v>
      </c>
      <c r="G91" s="740" t="s">
        <v>173</v>
      </c>
      <c r="H91" s="732" t="s">
        <v>506</v>
      </c>
      <c r="I91" s="732">
        <v>2009</v>
      </c>
      <c r="J91" s="742"/>
      <c r="K91" s="732"/>
      <c r="L91" s="732"/>
      <c r="M91" s="732"/>
      <c r="N91" s="732"/>
      <c r="O91" s="732"/>
      <c r="P91" s="732"/>
      <c r="Q91" s="732"/>
      <c r="R91" s="732"/>
      <c r="S91" s="732"/>
      <c r="T91" s="732"/>
      <c r="U91" s="741"/>
      <c r="V91" s="732"/>
      <c r="W91" s="732"/>
      <c r="X91" s="732"/>
      <c r="Y91" s="732"/>
      <c r="Z91" s="732"/>
      <c r="AA91" s="732"/>
      <c r="AB91" s="743"/>
      <c r="AC91" s="744"/>
      <c r="AD91" s="745"/>
      <c r="AE91" s="732"/>
      <c r="AF91" s="741"/>
      <c r="AG91" s="741"/>
      <c r="AH91" s="741"/>
      <c r="AI91" s="741"/>
      <c r="AJ91" s="732"/>
      <c r="AK91" s="746"/>
      <c r="AL91" s="746"/>
      <c r="AM91" s="732"/>
      <c r="AN91" s="732"/>
      <c r="AO91" s="732">
        <v>195</v>
      </c>
      <c r="AP91" s="732"/>
      <c r="AQ91" s="732"/>
      <c r="AR91" s="732"/>
      <c r="AS91" s="732">
        <v>100</v>
      </c>
      <c r="AT91" s="732"/>
      <c r="AU91" s="745"/>
      <c r="AV91" s="732"/>
      <c r="AW91" s="732"/>
      <c r="AX91" s="732"/>
      <c r="AY91" s="732"/>
      <c r="AZ91" s="741"/>
      <c r="BA91" s="741"/>
      <c r="BB91" s="742">
        <v>10</v>
      </c>
      <c r="BC91" s="732">
        <v>10</v>
      </c>
      <c r="BD91" s="732"/>
      <c r="BE91" s="732"/>
      <c r="BF91" s="732"/>
      <c r="BG91" s="745"/>
      <c r="BH91" s="745"/>
      <c r="BI91" s="745"/>
      <c r="BJ91" s="745"/>
      <c r="BK91" s="743"/>
      <c r="BL91" s="1417">
        <f t="shared" si="24"/>
        <v>335</v>
      </c>
      <c r="BM91" s="913">
        <f t="shared" si="22"/>
        <v>4</v>
      </c>
      <c r="BN91" s="96"/>
      <c r="BP91" s="1917" t="s">
        <v>772</v>
      </c>
      <c r="BQ91" s="740" t="s">
        <v>173</v>
      </c>
      <c r="BR91" s="732" t="s">
        <v>506</v>
      </c>
      <c r="BS91" s="744">
        <v>2009</v>
      </c>
    </row>
    <row r="92" spans="3:71" ht="17.25" customHeight="1" x14ac:dyDescent="0.25">
      <c r="C92" s="554" t="s">
        <v>268</v>
      </c>
      <c r="D92" s="555">
        <v>15</v>
      </c>
      <c r="E92" s="943" t="s">
        <v>71</v>
      </c>
      <c r="F92" s="740" t="s">
        <v>143</v>
      </c>
      <c r="G92" s="740" t="s">
        <v>94</v>
      </c>
      <c r="H92" s="732" t="s">
        <v>506</v>
      </c>
      <c r="I92" s="732">
        <v>2009</v>
      </c>
      <c r="J92" s="742"/>
      <c r="K92" s="732"/>
      <c r="L92" s="732"/>
      <c r="M92" s="732"/>
      <c r="N92" s="732"/>
      <c r="O92" s="732"/>
      <c r="P92" s="732"/>
      <c r="Q92" s="732"/>
      <c r="R92" s="732"/>
      <c r="S92" s="732"/>
      <c r="T92" s="732"/>
      <c r="U92" s="741"/>
      <c r="V92" s="732"/>
      <c r="W92" s="732"/>
      <c r="X92" s="732"/>
      <c r="Y92" s="732"/>
      <c r="Z92" s="732"/>
      <c r="AA92" s="732"/>
      <c r="AB92" s="743"/>
      <c r="AC92" s="744"/>
      <c r="AD92" s="745"/>
      <c r="AE92" s="732"/>
      <c r="AF92" s="741"/>
      <c r="AG92" s="741"/>
      <c r="AH92" s="741"/>
      <c r="AI92" s="750"/>
      <c r="AJ92" s="732"/>
      <c r="AK92" s="746"/>
      <c r="AL92" s="746"/>
      <c r="AM92" s="732"/>
      <c r="AN92" s="732"/>
      <c r="AO92" s="732"/>
      <c r="AP92" s="732"/>
      <c r="AQ92" s="732"/>
      <c r="AR92" s="732">
        <v>86</v>
      </c>
      <c r="AS92" s="732">
        <v>70</v>
      </c>
      <c r="AT92" s="732"/>
      <c r="AU92" s="745"/>
      <c r="AV92" s="732"/>
      <c r="AW92" s="732"/>
      <c r="AX92" s="732"/>
      <c r="AY92" s="732">
        <v>90</v>
      </c>
      <c r="AZ92" s="741"/>
      <c r="BA92" s="741"/>
      <c r="BB92" s="742">
        <v>10</v>
      </c>
      <c r="BC92" s="732"/>
      <c r="BD92" s="732"/>
      <c r="BE92" s="732"/>
      <c r="BF92" s="732"/>
      <c r="BG92" s="745"/>
      <c r="BH92" s="745"/>
      <c r="BI92" s="745"/>
      <c r="BJ92" s="745"/>
      <c r="BK92" s="743"/>
      <c r="BL92" s="1417">
        <f t="shared" si="24"/>
        <v>286</v>
      </c>
      <c r="BM92" s="913">
        <f t="shared" si="22"/>
        <v>4</v>
      </c>
      <c r="BN92" s="96"/>
      <c r="BP92" s="1917" t="s">
        <v>143</v>
      </c>
      <c r="BQ92" s="740" t="s">
        <v>94</v>
      </c>
      <c r="BR92" s="732" t="s">
        <v>506</v>
      </c>
      <c r="BS92" s="744">
        <v>2009</v>
      </c>
    </row>
    <row r="93" spans="3:71" ht="17.25" customHeight="1" x14ac:dyDescent="0.25">
      <c r="C93" s="554" t="s">
        <v>269</v>
      </c>
      <c r="D93" s="555">
        <v>16</v>
      </c>
      <c r="E93" s="943" t="s">
        <v>71</v>
      </c>
      <c r="F93" s="740" t="s">
        <v>122</v>
      </c>
      <c r="G93" s="740" t="s">
        <v>773</v>
      </c>
      <c r="H93" s="732" t="s">
        <v>506</v>
      </c>
      <c r="I93" s="732">
        <v>2014</v>
      </c>
      <c r="J93" s="749"/>
      <c r="K93" s="733"/>
      <c r="L93" s="733"/>
      <c r="M93" s="733"/>
      <c r="N93" s="733"/>
      <c r="O93" s="733"/>
      <c r="P93" s="733"/>
      <c r="Q93" s="733"/>
      <c r="R93" s="733"/>
      <c r="S93" s="733"/>
      <c r="T93" s="733"/>
      <c r="U93" s="747"/>
      <c r="V93" s="733"/>
      <c r="W93" s="733"/>
      <c r="X93" s="733"/>
      <c r="Y93" s="733"/>
      <c r="Z93" s="733"/>
      <c r="AA93" s="733"/>
      <c r="AB93" s="752"/>
      <c r="AC93" s="753"/>
      <c r="AD93" s="754"/>
      <c r="AE93" s="733"/>
      <c r="AF93" s="747"/>
      <c r="AG93" s="747"/>
      <c r="AH93" s="747"/>
      <c r="AI93" s="747"/>
      <c r="AJ93" s="733"/>
      <c r="AK93" s="748"/>
      <c r="AL93" s="748"/>
      <c r="AM93" s="733"/>
      <c r="AN93" s="733"/>
      <c r="AO93" s="733"/>
      <c r="AP93" s="733"/>
      <c r="AQ93" s="732">
        <v>210</v>
      </c>
      <c r="AR93" s="732"/>
      <c r="AS93" s="732"/>
      <c r="AT93" s="732"/>
      <c r="AU93" s="745"/>
      <c r="AV93" s="732"/>
      <c r="AW93" s="732"/>
      <c r="AX93" s="732"/>
      <c r="AY93" s="732"/>
      <c r="AZ93" s="741"/>
      <c r="BA93" s="747"/>
      <c r="BB93" s="742">
        <v>10</v>
      </c>
      <c r="BC93" s="732">
        <v>10</v>
      </c>
      <c r="BD93" s="732"/>
      <c r="BE93" s="732">
        <v>10</v>
      </c>
      <c r="BF93" s="732"/>
      <c r="BG93" s="745"/>
      <c r="BH93" s="745"/>
      <c r="BI93" s="745"/>
      <c r="BJ93" s="745"/>
      <c r="BK93" s="743"/>
      <c r="BL93" s="1417">
        <f t="shared" si="24"/>
        <v>250</v>
      </c>
      <c r="BM93" s="913">
        <f t="shared" si="22"/>
        <v>4</v>
      </c>
      <c r="BN93" s="96"/>
      <c r="BP93" s="1917" t="s">
        <v>122</v>
      </c>
      <c r="BQ93" s="740" t="s">
        <v>773</v>
      </c>
      <c r="BR93" s="732" t="s">
        <v>506</v>
      </c>
      <c r="BS93" s="744">
        <v>2014</v>
      </c>
    </row>
    <row r="94" spans="3:71" ht="17.25" customHeight="1" x14ac:dyDescent="0.25">
      <c r="C94" s="554" t="s">
        <v>270</v>
      </c>
      <c r="D94" s="555">
        <v>17</v>
      </c>
      <c r="E94" s="943" t="s">
        <v>71</v>
      </c>
      <c r="F94" s="740" t="s">
        <v>122</v>
      </c>
      <c r="G94" s="740" t="s">
        <v>82</v>
      </c>
      <c r="H94" s="732" t="s">
        <v>506</v>
      </c>
      <c r="I94" s="732">
        <v>2008</v>
      </c>
      <c r="J94" s="749"/>
      <c r="K94" s="733"/>
      <c r="L94" s="733"/>
      <c r="M94" s="733"/>
      <c r="N94" s="733"/>
      <c r="O94" s="733"/>
      <c r="P94" s="733"/>
      <c r="Q94" s="733"/>
      <c r="R94" s="733"/>
      <c r="S94" s="733"/>
      <c r="T94" s="733"/>
      <c r="U94" s="747"/>
      <c r="V94" s="733"/>
      <c r="W94" s="733"/>
      <c r="X94" s="733"/>
      <c r="Y94" s="733"/>
      <c r="Z94" s="733"/>
      <c r="AA94" s="733"/>
      <c r="AB94" s="752"/>
      <c r="AC94" s="753"/>
      <c r="AD94" s="754"/>
      <c r="AE94" s="733"/>
      <c r="AF94" s="747"/>
      <c r="AG94" s="747"/>
      <c r="AH94" s="747"/>
      <c r="AI94" s="747"/>
      <c r="AJ94" s="733"/>
      <c r="AK94" s="748"/>
      <c r="AL94" s="748"/>
      <c r="AM94" s="733"/>
      <c r="AN94" s="733"/>
      <c r="AO94" s="732">
        <v>230</v>
      </c>
      <c r="AP94" s="733"/>
      <c r="AQ94" s="733"/>
      <c r="AR94" s="733"/>
      <c r="AS94" s="733"/>
      <c r="AT94" s="733"/>
      <c r="AU94" s="754"/>
      <c r="AV94" s="733"/>
      <c r="AW94" s="733"/>
      <c r="AX94" s="733"/>
      <c r="AY94" s="733"/>
      <c r="AZ94" s="747"/>
      <c r="BA94" s="747"/>
      <c r="BB94" s="749"/>
      <c r="BC94" s="733"/>
      <c r="BD94" s="733"/>
      <c r="BE94" s="733"/>
      <c r="BF94" s="733"/>
      <c r="BG94" s="754"/>
      <c r="BH94" s="754"/>
      <c r="BI94" s="754"/>
      <c r="BJ94" s="754"/>
      <c r="BK94" s="752"/>
      <c r="BL94" s="1417">
        <f t="shared" si="24"/>
        <v>240</v>
      </c>
      <c r="BM94" s="913">
        <f t="shared" si="22"/>
        <v>1</v>
      </c>
      <c r="BN94" s="96"/>
      <c r="BP94" s="1917" t="s">
        <v>122</v>
      </c>
      <c r="BQ94" s="740" t="s">
        <v>82</v>
      </c>
      <c r="BR94" s="732" t="s">
        <v>506</v>
      </c>
      <c r="BS94" s="744">
        <v>2008</v>
      </c>
    </row>
    <row r="95" spans="3:71" ht="17.25" customHeight="1" x14ac:dyDescent="0.25">
      <c r="C95" s="554" t="s">
        <v>271</v>
      </c>
      <c r="D95" s="555">
        <v>18</v>
      </c>
      <c r="E95" s="943" t="s">
        <v>71</v>
      </c>
      <c r="F95" s="740" t="s">
        <v>122</v>
      </c>
      <c r="G95" s="740" t="s">
        <v>515</v>
      </c>
      <c r="H95" s="732" t="s">
        <v>506</v>
      </c>
      <c r="I95" s="732">
        <v>2010</v>
      </c>
      <c r="J95" s="742"/>
      <c r="K95" s="732"/>
      <c r="L95" s="732"/>
      <c r="M95" s="732"/>
      <c r="N95" s="732"/>
      <c r="O95" s="732"/>
      <c r="P95" s="732"/>
      <c r="Q95" s="732"/>
      <c r="R95" s="732"/>
      <c r="S95" s="732"/>
      <c r="T95" s="732">
        <v>60</v>
      </c>
      <c r="U95" s="755"/>
      <c r="V95" s="756"/>
      <c r="W95" s="734"/>
      <c r="X95" s="756"/>
      <c r="Y95" s="756"/>
      <c r="Z95" s="756"/>
      <c r="AA95" s="756"/>
      <c r="AB95" s="757"/>
      <c r="AC95" s="758"/>
      <c r="AD95" s="759"/>
      <c r="AE95" s="756"/>
      <c r="AF95" s="755"/>
      <c r="AG95" s="755"/>
      <c r="AH95" s="755"/>
      <c r="AI95" s="755"/>
      <c r="AJ95" s="756"/>
      <c r="AK95" s="760"/>
      <c r="AL95" s="760"/>
      <c r="AM95" s="756"/>
      <c r="AN95" s="756"/>
      <c r="AO95" s="756"/>
      <c r="AP95" s="756"/>
      <c r="AQ95" s="756"/>
      <c r="AR95" s="734">
        <v>81</v>
      </c>
      <c r="AS95" s="734"/>
      <c r="AT95" s="734"/>
      <c r="AU95" s="763"/>
      <c r="AV95" s="734"/>
      <c r="AW95" s="734"/>
      <c r="AX95" s="734"/>
      <c r="AY95" s="734"/>
      <c r="AZ95" s="750"/>
      <c r="BA95" s="755"/>
      <c r="BB95" s="761">
        <v>10</v>
      </c>
      <c r="BC95" s="734">
        <v>10</v>
      </c>
      <c r="BD95" s="734">
        <v>10</v>
      </c>
      <c r="BE95" s="734">
        <v>10</v>
      </c>
      <c r="BF95" s="756"/>
      <c r="BG95" s="759"/>
      <c r="BH95" s="759"/>
      <c r="BI95" s="759"/>
      <c r="BJ95" s="759"/>
      <c r="BK95" s="757"/>
      <c r="BL95" s="1417">
        <f t="shared" si="24"/>
        <v>201</v>
      </c>
      <c r="BM95" s="913">
        <f t="shared" si="22"/>
        <v>6</v>
      </c>
      <c r="BN95" s="96"/>
      <c r="BP95" s="1917" t="s">
        <v>122</v>
      </c>
      <c r="BQ95" s="740" t="s">
        <v>515</v>
      </c>
      <c r="BR95" s="732" t="s">
        <v>506</v>
      </c>
      <c r="BS95" s="744">
        <v>2010</v>
      </c>
    </row>
    <row r="96" spans="3:71" ht="17.25" customHeight="1" x14ac:dyDescent="0.25">
      <c r="C96" s="554" t="s">
        <v>272</v>
      </c>
      <c r="D96" s="555">
        <v>19</v>
      </c>
      <c r="E96" s="943" t="s">
        <v>71</v>
      </c>
      <c r="F96" s="740" t="s">
        <v>809</v>
      </c>
      <c r="G96" s="740" t="s">
        <v>78</v>
      </c>
      <c r="H96" s="732" t="s">
        <v>506</v>
      </c>
      <c r="I96" s="732">
        <v>2010</v>
      </c>
      <c r="J96" s="749"/>
      <c r="K96" s="733"/>
      <c r="L96" s="733"/>
      <c r="M96" s="733"/>
      <c r="N96" s="733"/>
      <c r="O96" s="733"/>
      <c r="P96" s="733"/>
      <c r="Q96" s="733"/>
      <c r="R96" s="733"/>
      <c r="S96" s="733"/>
      <c r="T96" s="733"/>
      <c r="U96" s="747"/>
      <c r="V96" s="733"/>
      <c r="W96" s="733"/>
      <c r="X96" s="733"/>
      <c r="Y96" s="733"/>
      <c r="Z96" s="733"/>
      <c r="AA96" s="733"/>
      <c r="AB96" s="752"/>
      <c r="AC96" s="753"/>
      <c r="AD96" s="754"/>
      <c r="AE96" s="733"/>
      <c r="AF96" s="747"/>
      <c r="AG96" s="747"/>
      <c r="AH96" s="747"/>
      <c r="AI96" s="747"/>
      <c r="AJ96" s="733"/>
      <c r="AK96" s="748"/>
      <c r="AL96" s="748"/>
      <c r="AM96" s="733"/>
      <c r="AN96" s="733"/>
      <c r="AO96" s="732">
        <v>90</v>
      </c>
      <c r="AP96" s="733"/>
      <c r="AQ96" s="733"/>
      <c r="AR96" s="733"/>
      <c r="AS96" s="732">
        <v>70</v>
      </c>
      <c r="AT96" s="733"/>
      <c r="AU96" s="754"/>
      <c r="AV96" s="733"/>
      <c r="AW96" s="733"/>
      <c r="AX96" s="733"/>
      <c r="AY96" s="733"/>
      <c r="AZ96" s="747"/>
      <c r="BA96" s="747"/>
      <c r="BB96" s="742"/>
      <c r="BC96" s="732"/>
      <c r="BD96" s="732">
        <v>10</v>
      </c>
      <c r="BE96" s="732">
        <v>10</v>
      </c>
      <c r="BF96" s="732"/>
      <c r="BG96" s="745"/>
      <c r="BH96" s="745"/>
      <c r="BI96" s="745"/>
      <c r="BJ96" s="745"/>
      <c r="BK96" s="743"/>
      <c r="BL96" s="1417">
        <f t="shared" si="24"/>
        <v>200</v>
      </c>
      <c r="BM96" s="913">
        <f t="shared" si="22"/>
        <v>4</v>
      </c>
      <c r="BN96" s="96"/>
      <c r="BP96" s="1917" t="s">
        <v>809</v>
      </c>
      <c r="BQ96" s="740" t="s">
        <v>78</v>
      </c>
      <c r="BR96" s="732" t="s">
        <v>506</v>
      </c>
      <c r="BS96" s="744">
        <v>2010</v>
      </c>
    </row>
    <row r="97" spans="3:71" ht="17.25" customHeight="1" x14ac:dyDescent="0.25">
      <c r="C97" s="554" t="s">
        <v>273</v>
      </c>
      <c r="D97" s="555">
        <v>20</v>
      </c>
      <c r="E97" s="944" t="s">
        <v>71</v>
      </c>
      <c r="F97" s="740" t="s">
        <v>450</v>
      </c>
      <c r="G97" s="740" t="s">
        <v>73</v>
      </c>
      <c r="H97" s="732" t="s">
        <v>506</v>
      </c>
      <c r="I97" s="732">
        <v>2007</v>
      </c>
      <c r="J97" s="742"/>
      <c r="K97" s="732"/>
      <c r="L97" s="732"/>
      <c r="M97" s="732"/>
      <c r="N97" s="732"/>
      <c r="O97" s="732"/>
      <c r="P97" s="732"/>
      <c r="Q97" s="732"/>
      <c r="R97" s="732"/>
      <c r="S97" s="732"/>
      <c r="T97" s="732"/>
      <c r="U97" s="741"/>
      <c r="V97" s="732"/>
      <c r="W97" s="732"/>
      <c r="X97" s="732"/>
      <c r="Y97" s="732"/>
      <c r="Z97" s="732"/>
      <c r="AA97" s="732"/>
      <c r="AB97" s="743"/>
      <c r="AC97" s="744"/>
      <c r="AD97" s="745"/>
      <c r="AE97" s="732"/>
      <c r="AF97" s="741"/>
      <c r="AG97" s="741"/>
      <c r="AH97" s="741"/>
      <c r="AI97" s="741"/>
      <c r="AJ97" s="732"/>
      <c r="AK97" s="746"/>
      <c r="AL97" s="746"/>
      <c r="AM97" s="732"/>
      <c r="AN97" s="732"/>
      <c r="AO97" s="732"/>
      <c r="AP97" s="732"/>
      <c r="AQ97" s="732"/>
      <c r="AR97" s="732"/>
      <c r="AS97" s="732">
        <v>100</v>
      </c>
      <c r="AT97" s="732"/>
      <c r="AU97" s="745"/>
      <c r="AV97" s="732"/>
      <c r="AW97" s="732"/>
      <c r="AX97" s="732"/>
      <c r="AY97" s="732"/>
      <c r="AZ97" s="741"/>
      <c r="BA97" s="741"/>
      <c r="BB97" s="742"/>
      <c r="BC97" s="732"/>
      <c r="BD97" s="732">
        <v>10</v>
      </c>
      <c r="BE97" s="732">
        <v>10</v>
      </c>
      <c r="BF97" s="732"/>
      <c r="BG97" s="745"/>
      <c r="BH97" s="745"/>
      <c r="BI97" s="745"/>
      <c r="BJ97" s="745"/>
      <c r="BK97" s="743"/>
      <c r="BL97" s="1417">
        <f t="shared" si="24"/>
        <v>130</v>
      </c>
      <c r="BM97" s="913">
        <f t="shared" si="22"/>
        <v>3</v>
      </c>
      <c r="BN97" s="96"/>
      <c r="BP97" s="1917" t="s">
        <v>450</v>
      </c>
      <c r="BQ97" s="740" t="s">
        <v>73</v>
      </c>
      <c r="BR97" s="732" t="s">
        <v>506</v>
      </c>
      <c r="BS97" s="744">
        <v>2007</v>
      </c>
    </row>
    <row r="98" spans="3:71" ht="17.25" customHeight="1" x14ac:dyDescent="0.25">
      <c r="C98" s="554" t="s">
        <v>274</v>
      </c>
      <c r="D98" s="555">
        <v>21</v>
      </c>
      <c r="E98" s="943" t="s">
        <v>71</v>
      </c>
      <c r="F98" s="740" t="s">
        <v>169</v>
      </c>
      <c r="G98" s="740" t="s">
        <v>134</v>
      </c>
      <c r="H98" s="732" t="s">
        <v>506</v>
      </c>
      <c r="I98" s="732">
        <v>2012</v>
      </c>
      <c r="J98" s="742"/>
      <c r="K98" s="732"/>
      <c r="L98" s="732"/>
      <c r="M98" s="732"/>
      <c r="N98" s="732"/>
      <c r="O98" s="732"/>
      <c r="P98" s="732"/>
      <c r="Q98" s="732"/>
      <c r="R98" s="732"/>
      <c r="S98" s="732"/>
      <c r="T98" s="732"/>
      <c r="U98" s="741"/>
      <c r="V98" s="732"/>
      <c r="W98" s="732"/>
      <c r="X98" s="732"/>
      <c r="Y98" s="732"/>
      <c r="Z98" s="732"/>
      <c r="AA98" s="732"/>
      <c r="AB98" s="743"/>
      <c r="AC98" s="744"/>
      <c r="AD98" s="745"/>
      <c r="AE98" s="732"/>
      <c r="AF98" s="741"/>
      <c r="AG98" s="741"/>
      <c r="AH98" s="741"/>
      <c r="AI98" s="741"/>
      <c r="AJ98" s="732"/>
      <c r="AK98" s="746"/>
      <c r="AL98" s="746"/>
      <c r="AM98" s="732"/>
      <c r="AN98" s="732"/>
      <c r="AO98" s="732"/>
      <c r="AP98" s="732"/>
      <c r="AQ98" s="732"/>
      <c r="AR98" s="732"/>
      <c r="AS98" s="732"/>
      <c r="AT98" s="732"/>
      <c r="AU98" s="745"/>
      <c r="AV98" s="732"/>
      <c r="AW98" s="732">
        <v>70</v>
      </c>
      <c r="AX98" s="732"/>
      <c r="AY98" s="732"/>
      <c r="AZ98" s="741"/>
      <c r="BA98" s="741"/>
      <c r="BB98" s="742"/>
      <c r="BC98" s="732"/>
      <c r="BD98" s="732"/>
      <c r="BE98" s="732"/>
      <c r="BF98" s="732"/>
      <c r="BG98" s="745"/>
      <c r="BH98" s="745"/>
      <c r="BI98" s="745"/>
      <c r="BJ98" s="745"/>
      <c r="BK98" s="743"/>
      <c r="BL98" s="1417">
        <f t="shared" si="24"/>
        <v>80</v>
      </c>
      <c r="BM98" s="913">
        <f t="shared" si="22"/>
        <v>1</v>
      </c>
      <c r="BN98" s="96"/>
      <c r="BP98" s="1917" t="s">
        <v>169</v>
      </c>
      <c r="BQ98" s="740" t="s">
        <v>134</v>
      </c>
      <c r="BR98" s="732" t="s">
        <v>506</v>
      </c>
      <c r="BS98" s="744">
        <v>2012</v>
      </c>
    </row>
    <row r="99" spans="3:71" ht="17.25" customHeight="1" x14ac:dyDescent="0.25">
      <c r="C99" s="554" t="s">
        <v>275</v>
      </c>
      <c r="D99" s="555">
        <v>22</v>
      </c>
      <c r="E99" s="943" t="s">
        <v>71</v>
      </c>
      <c r="F99" s="751" t="s">
        <v>123</v>
      </c>
      <c r="G99" s="751" t="s">
        <v>124</v>
      </c>
      <c r="H99" s="733" t="s">
        <v>506</v>
      </c>
      <c r="I99" s="733">
        <v>2009</v>
      </c>
      <c r="J99" s="749"/>
      <c r="K99" s="733"/>
      <c r="L99" s="733"/>
      <c r="M99" s="733"/>
      <c r="N99" s="733"/>
      <c r="O99" s="733"/>
      <c r="P99" s="733"/>
      <c r="Q99" s="733"/>
      <c r="R99" s="733"/>
      <c r="S99" s="733"/>
      <c r="T99" s="733"/>
      <c r="U99" s="747"/>
      <c r="V99" s="733"/>
      <c r="W99" s="733"/>
      <c r="X99" s="733"/>
      <c r="Y99" s="733"/>
      <c r="Z99" s="733"/>
      <c r="AA99" s="733"/>
      <c r="AB99" s="752"/>
      <c r="AC99" s="753"/>
      <c r="AD99" s="754"/>
      <c r="AE99" s="733"/>
      <c r="AF99" s="747"/>
      <c r="AG99" s="747"/>
      <c r="AH99" s="747"/>
      <c r="AI99" s="747"/>
      <c r="AJ99" s="733"/>
      <c r="AK99" s="748"/>
      <c r="AL99" s="748"/>
      <c r="AM99" s="733"/>
      <c r="AN99" s="733"/>
      <c r="AO99" s="733"/>
      <c r="AP99" s="733"/>
      <c r="AQ99" s="733"/>
      <c r="AR99" s="733"/>
      <c r="AS99" s="733"/>
      <c r="AT99" s="733"/>
      <c r="AU99" s="754"/>
      <c r="AV99" s="733"/>
      <c r="AW99" s="733"/>
      <c r="AX99" s="733"/>
      <c r="AY99" s="733"/>
      <c r="AZ99" s="747"/>
      <c r="BA99" s="747"/>
      <c r="BB99" s="749">
        <v>10</v>
      </c>
      <c r="BC99" s="733">
        <v>10</v>
      </c>
      <c r="BD99" s="733">
        <v>10</v>
      </c>
      <c r="BE99" s="733">
        <v>10</v>
      </c>
      <c r="BF99" s="733"/>
      <c r="BG99" s="754">
        <v>10</v>
      </c>
      <c r="BH99" s="754">
        <v>10</v>
      </c>
      <c r="BI99" s="754"/>
      <c r="BJ99" s="754"/>
      <c r="BK99" s="752"/>
      <c r="BL99" s="1417">
        <f t="shared" si="24"/>
        <v>60</v>
      </c>
      <c r="BM99" s="913">
        <f t="shared" si="22"/>
        <v>6</v>
      </c>
      <c r="BN99" s="96"/>
      <c r="BP99" s="1918" t="s">
        <v>123</v>
      </c>
      <c r="BQ99" s="751" t="s">
        <v>124</v>
      </c>
      <c r="BR99" s="733" t="s">
        <v>506</v>
      </c>
      <c r="BS99" s="753">
        <v>2009</v>
      </c>
    </row>
    <row r="100" spans="3:71" ht="17.25" customHeight="1" x14ac:dyDescent="0.25">
      <c r="C100" s="554" t="s">
        <v>276</v>
      </c>
      <c r="D100" s="555">
        <v>23</v>
      </c>
      <c r="E100" s="943" t="s">
        <v>71</v>
      </c>
      <c r="F100" s="740" t="s">
        <v>1046</v>
      </c>
      <c r="G100" s="740" t="s">
        <v>166</v>
      </c>
      <c r="H100" s="732" t="s">
        <v>507</v>
      </c>
      <c r="I100" s="732">
        <v>2015</v>
      </c>
      <c r="J100" s="742"/>
      <c r="K100" s="732"/>
      <c r="L100" s="732"/>
      <c r="M100" s="732"/>
      <c r="N100" s="732"/>
      <c r="O100" s="732"/>
      <c r="P100" s="732"/>
      <c r="Q100" s="732"/>
      <c r="R100" s="732"/>
      <c r="S100" s="732"/>
      <c r="T100" s="732"/>
      <c r="U100" s="741"/>
      <c r="V100" s="732"/>
      <c r="W100" s="732"/>
      <c r="X100" s="732"/>
      <c r="Y100" s="732"/>
      <c r="Z100" s="732"/>
      <c r="AA100" s="732"/>
      <c r="AB100" s="743"/>
      <c r="AC100" s="744"/>
      <c r="AD100" s="745"/>
      <c r="AE100" s="732"/>
      <c r="AF100" s="741"/>
      <c r="AG100" s="741"/>
      <c r="AH100" s="741"/>
      <c r="AI100" s="741"/>
      <c r="AJ100" s="734"/>
      <c r="AK100" s="762"/>
      <c r="AL100" s="762"/>
      <c r="AM100" s="734"/>
      <c r="AN100" s="734"/>
      <c r="AO100" s="734"/>
      <c r="AP100" s="734"/>
      <c r="AQ100" s="734"/>
      <c r="AR100" s="734"/>
      <c r="AS100" s="734"/>
      <c r="AT100" s="734"/>
      <c r="AU100" s="763">
        <v>26</v>
      </c>
      <c r="AV100" s="734"/>
      <c r="AW100" s="734"/>
      <c r="AX100" s="734"/>
      <c r="AY100" s="734"/>
      <c r="AZ100" s="750"/>
      <c r="BA100" s="750"/>
      <c r="BB100" s="761"/>
      <c r="BC100" s="734"/>
      <c r="BD100" s="734"/>
      <c r="BE100" s="734"/>
      <c r="BF100" s="734"/>
      <c r="BG100" s="763"/>
      <c r="BH100" s="763"/>
      <c r="BI100" s="763"/>
      <c r="BJ100" s="763"/>
      <c r="BK100" s="983"/>
      <c r="BL100" s="1417">
        <f t="shared" si="24"/>
        <v>36</v>
      </c>
      <c r="BM100" s="913">
        <f t="shared" si="22"/>
        <v>1</v>
      </c>
      <c r="BN100" s="96"/>
      <c r="BP100" s="1917" t="s">
        <v>1046</v>
      </c>
      <c r="BQ100" s="740" t="s">
        <v>166</v>
      </c>
      <c r="BR100" s="732" t="s">
        <v>507</v>
      </c>
      <c r="BS100" s="744">
        <v>2015</v>
      </c>
    </row>
    <row r="101" spans="3:71" ht="17.25" customHeight="1" x14ac:dyDescent="0.25">
      <c r="C101" s="554" t="s">
        <v>277</v>
      </c>
      <c r="D101" s="555">
        <v>24</v>
      </c>
      <c r="E101" s="943" t="s">
        <v>71</v>
      </c>
      <c r="F101" s="740" t="s">
        <v>755</v>
      </c>
      <c r="G101" s="740" t="s">
        <v>82</v>
      </c>
      <c r="H101" s="732" t="s">
        <v>506</v>
      </c>
      <c r="I101" s="732">
        <v>2010</v>
      </c>
      <c r="J101" s="749"/>
      <c r="K101" s="733"/>
      <c r="L101" s="733"/>
      <c r="M101" s="733"/>
      <c r="N101" s="733"/>
      <c r="O101" s="733"/>
      <c r="P101" s="733"/>
      <c r="Q101" s="733"/>
      <c r="R101" s="733"/>
      <c r="S101" s="733"/>
      <c r="T101" s="733"/>
      <c r="U101" s="747"/>
      <c r="V101" s="733"/>
      <c r="W101" s="733"/>
      <c r="X101" s="733"/>
      <c r="Y101" s="733"/>
      <c r="Z101" s="733"/>
      <c r="AA101" s="733"/>
      <c r="AB101" s="752"/>
      <c r="AC101" s="753"/>
      <c r="AD101" s="754"/>
      <c r="AE101" s="733"/>
      <c r="AF101" s="747"/>
      <c r="AG101" s="747"/>
      <c r="AH101" s="747"/>
      <c r="AI101" s="747"/>
      <c r="AJ101" s="733"/>
      <c r="AK101" s="748"/>
      <c r="AL101" s="748"/>
      <c r="AM101" s="733"/>
      <c r="AN101" s="733"/>
      <c r="AO101" s="733"/>
      <c r="AP101" s="733"/>
      <c r="AQ101" s="733"/>
      <c r="AR101" s="733"/>
      <c r="AS101" s="733"/>
      <c r="AT101" s="733"/>
      <c r="AU101" s="754"/>
      <c r="AV101" s="733"/>
      <c r="AW101" s="733"/>
      <c r="AX101" s="733"/>
      <c r="AY101" s="733"/>
      <c r="AZ101" s="747"/>
      <c r="BA101" s="747"/>
      <c r="BB101" s="742"/>
      <c r="BC101" s="732"/>
      <c r="BD101" s="732">
        <v>10</v>
      </c>
      <c r="BE101" s="732"/>
      <c r="BF101" s="732">
        <v>10</v>
      </c>
      <c r="BG101" s="745">
        <v>10</v>
      </c>
      <c r="BH101" s="745"/>
      <c r="BI101" s="745"/>
      <c r="BJ101" s="745"/>
      <c r="BK101" s="743"/>
      <c r="BL101" s="1417">
        <f t="shared" si="24"/>
        <v>30</v>
      </c>
      <c r="BM101" s="913">
        <f t="shared" si="22"/>
        <v>3</v>
      </c>
      <c r="BN101" s="96"/>
      <c r="BP101" s="1917" t="s">
        <v>755</v>
      </c>
      <c r="BQ101" s="740" t="s">
        <v>82</v>
      </c>
      <c r="BR101" s="732" t="s">
        <v>506</v>
      </c>
      <c r="BS101" s="744">
        <v>2010</v>
      </c>
    </row>
    <row r="102" spans="3:71" ht="17.25" customHeight="1" x14ac:dyDescent="0.25">
      <c r="C102" s="554" t="s">
        <v>278</v>
      </c>
      <c r="D102" s="555">
        <v>25</v>
      </c>
      <c r="E102" s="943" t="s">
        <v>71</v>
      </c>
      <c r="F102" s="740" t="s">
        <v>120</v>
      </c>
      <c r="G102" s="740" t="s">
        <v>121</v>
      </c>
      <c r="H102" s="732" t="s">
        <v>506</v>
      </c>
      <c r="I102" s="732">
        <v>2010</v>
      </c>
      <c r="J102" s="742"/>
      <c r="K102" s="732"/>
      <c r="L102" s="732"/>
      <c r="M102" s="732"/>
      <c r="N102" s="732"/>
      <c r="O102" s="732"/>
      <c r="P102" s="732"/>
      <c r="Q102" s="732"/>
      <c r="R102" s="732"/>
      <c r="S102" s="732"/>
      <c r="T102" s="732"/>
      <c r="U102" s="741"/>
      <c r="V102" s="732"/>
      <c r="W102" s="732"/>
      <c r="X102" s="732"/>
      <c r="Y102" s="732"/>
      <c r="Z102" s="732"/>
      <c r="AA102" s="732"/>
      <c r="AB102" s="743"/>
      <c r="AC102" s="744"/>
      <c r="AD102" s="745"/>
      <c r="AE102" s="732"/>
      <c r="AF102" s="741"/>
      <c r="AG102" s="741"/>
      <c r="AH102" s="741"/>
      <c r="AI102" s="741"/>
      <c r="AJ102" s="732"/>
      <c r="AK102" s="746"/>
      <c r="AL102" s="746"/>
      <c r="AM102" s="732"/>
      <c r="AN102" s="732"/>
      <c r="AO102" s="732"/>
      <c r="AP102" s="732"/>
      <c r="AQ102" s="732"/>
      <c r="AR102" s="732"/>
      <c r="AS102" s="732"/>
      <c r="AT102" s="732"/>
      <c r="AU102" s="745"/>
      <c r="AV102" s="732"/>
      <c r="AW102" s="732"/>
      <c r="AX102" s="732"/>
      <c r="AY102" s="732"/>
      <c r="AZ102" s="741"/>
      <c r="BA102" s="741"/>
      <c r="BB102" s="742"/>
      <c r="BC102" s="732"/>
      <c r="BD102" s="732"/>
      <c r="BE102" s="732">
        <v>10</v>
      </c>
      <c r="BF102" s="732">
        <v>10</v>
      </c>
      <c r="BG102" s="745">
        <v>10</v>
      </c>
      <c r="BH102" s="745"/>
      <c r="BI102" s="745"/>
      <c r="BJ102" s="745"/>
      <c r="BK102" s="743"/>
      <c r="BL102" s="1417">
        <f t="shared" si="24"/>
        <v>30</v>
      </c>
      <c r="BM102" s="913">
        <f t="shared" si="22"/>
        <v>3</v>
      </c>
      <c r="BN102" s="96"/>
      <c r="BP102" s="1917" t="s">
        <v>120</v>
      </c>
      <c r="BQ102" s="740" t="s">
        <v>121</v>
      </c>
      <c r="BR102" s="732" t="s">
        <v>506</v>
      </c>
      <c r="BS102" s="744">
        <v>2010</v>
      </c>
    </row>
    <row r="103" spans="3:71" ht="17.25" customHeight="1" x14ac:dyDescent="0.25">
      <c r="C103" s="554" t="s">
        <v>279</v>
      </c>
      <c r="D103" s="555">
        <v>26</v>
      </c>
      <c r="E103" s="943" t="s">
        <v>71</v>
      </c>
      <c r="F103" s="740" t="s">
        <v>172</v>
      </c>
      <c r="G103" s="740" t="s">
        <v>173</v>
      </c>
      <c r="H103" s="732" t="s">
        <v>506</v>
      </c>
      <c r="I103" s="732">
        <v>2010</v>
      </c>
      <c r="J103" s="749"/>
      <c r="K103" s="733"/>
      <c r="L103" s="733"/>
      <c r="M103" s="733"/>
      <c r="N103" s="733"/>
      <c r="O103" s="733"/>
      <c r="P103" s="733"/>
      <c r="Q103" s="733"/>
      <c r="R103" s="733"/>
      <c r="S103" s="733"/>
      <c r="T103" s="733"/>
      <c r="U103" s="747"/>
      <c r="V103" s="733"/>
      <c r="W103" s="733"/>
      <c r="X103" s="733"/>
      <c r="Y103" s="733"/>
      <c r="Z103" s="733"/>
      <c r="AA103" s="733"/>
      <c r="AB103" s="752"/>
      <c r="AC103" s="753"/>
      <c r="AD103" s="754"/>
      <c r="AE103" s="733"/>
      <c r="AF103" s="747"/>
      <c r="AG103" s="747"/>
      <c r="AH103" s="747"/>
      <c r="AI103" s="747"/>
      <c r="AJ103" s="733"/>
      <c r="AK103" s="748"/>
      <c r="AL103" s="748"/>
      <c r="AM103" s="733"/>
      <c r="AN103" s="733"/>
      <c r="AO103" s="732"/>
      <c r="AP103" s="733"/>
      <c r="AQ103" s="733"/>
      <c r="AR103" s="733"/>
      <c r="AS103" s="733"/>
      <c r="AT103" s="733"/>
      <c r="AU103" s="754"/>
      <c r="AV103" s="733"/>
      <c r="AW103" s="733"/>
      <c r="AX103" s="733"/>
      <c r="AY103" s="733"/>
      <c r="AZ103" s="747"/>
      <c r="BA103" s="747"/>
      <c r="BB103" s="742"/>
      <c r="BC103" s="732"/>
      <c r="BD103" s="732">
        <v>10</v>
      </c>
      <c r="BE103" s="732">
        <v>10</v>
      </c>
      <c r="BF103" s="732"/>
      <c r="BG103" s="745"/>
      <c r="BH103" s="745"/>
      <c r="BI103" s="745"/>
      <c r="BJ103" s="745"/>
      <c r="BK103" s="743"/>
      <c r="BL103" s="1417">
        <f t="shared" si="24"/>
        <v>20</v>
      </c>
      <c r="BM103" s="913">
        <f t="shared" si="22"/>
        <v>2</v>
      </c>
      <c r="BN103" s="96"/>
      <c r="BP103" s="1917" t="s">
        <v>172</v>
      </c>
      <c r="BQ103" s="740" t="s">
        <v>173</v>
      </c>
      <c r="BR103" s="732" t="s">
        <v>506</v>
      </c>
      <c r="BS103" s="744">
        <v>2010</v>
      </c>
    </row>
    <row r="104" spans="3:71" ht="17.25" customHeight="1" x14ac:dyDescent="0.25">
      <c r="C104" s="554" t="s">
        <v>280</v>
      </c>
      <c r="D104" s="555">
        <v>27</v>
      </c>
      <c r="E104" s="943" t="s">
        <v>71</v>
      </c>
      <c r="F104" s="740" t="s">
        <v>509</v>
      </c>
      <c r="G104" s="740" t="s">
        <v>808</v>
      </c>
      <c r="H104" s="732" t="s">
        <v>506</v>
      </c>
      <c r="I104" s="732">
        <v>2011</v>
      </c>
      <c r="J104" s="749"/>
      <c r="K104" s="733"/>
      <c r="L104" s="733"/>
      <c r="M104" s="733"/>
      <c r="N104" s="733"/>
      <c r="O104" s="733"/>
      <c r="P104" s="733"/>
      <c r="Q104" s="733"/>
      <c r="R104" s="733"/>
      <c r="S104" s="733"/>
      <c r="T104" s="733"/>
      <c r="U104" s="747"/>
      <c r="V104" s="733"/>
      <c r="W104" s="733"/>
      <c r="X104" s="733"/>
      <c r="Y104" s="733"/>
      <c r="Z104" s="733"/>
      <c r="AA104" s="733"/>
      <c r="AB104" s="752"/>
      <c r="AC104" s="753"/>
      <c r="AD104" s="754"/>
      <c r="AE104" s="733"/>
      <c r="AF104" s="747"/>
      <c r="AG104" s="747"/>
      <c r="AH104" s="747"/>
      <c r="AI104" s="747"/>
      <c r="AJ104" s="733"/>
      <c r="AK104" s="748"/>
      <c r="AL104" s="748"/>
      <c r="AM104" s="733"/>
      <c r="AN104" s="733"/>
      <c r="AO104" s="733"/>
      <c r="AP104" s="733"/>
      <c r="AQ104" s="733"/>
      <c r="AR104" s="733"/>
      <c r="AS104" s="733"/>
      <c r="AT104" s="733"/>
      <c r="AU104" s="754"/>
      <c r="AV104" s="733"/>
      <c r="AW104" s="733"/>
      <c r="AX104" s="733"/>
      <c r="AY104" s="733"/>
      <c r="AZ104" s="747"/>
      <c r="BA104" s="747"/>
      <c r="BB104" s="742"/>
      <c r="BC104" s="732"/>
      <c r="BD104" s="732"/>
      <c r="BE104" s="732">
        <v>10</v>
      </c>
      <c r="BF104" s="732">
        <v>10</v>
      </c>
      <c r="BG104" s="745"/>
      <c r="BH104" s="745"/>
      <c r="BI104" s="745"/>
      <c r="BJ104" s="745"/>
      <c r="BK104" s="743"/>
      <c r="BL104" s="1417">
        <f t="shared" si="24"/>
        <v>20</v>
      </c>
      <c r="BM104" s="913">
        <f t="shared" si="22"/>
        <v>2</v>
      </c>
      <c r="BN104" s="96"/>
      <c r="BP104" s="1917" t="s">
        <v>509</v>
      </c>
      <c r="BQ104" s="740" t="s">
        <v>808</v>
      </c>
      <c r="BR104" s="732" t="s">
        <v>506</v>
      </c>
      <c r="BS104" s="744">
        <v>2011</v>
      </c>
    </row>
    <row r="105" spans="3:71" ht="17.25" customHeight="1" x14ac:dyDescent="0.25">
      <c r="C105" s="554" t="s">
        <v>281</v>
      </c>
      <c r="D105" s="555">
        <v>28</v>
      </c>
      <c r="E105" s="943" t="s">
        <v>71</v>
      </c>
      <c r="F105" s="740" t="s">
        <v>574</v>
      </c>
      <c r="G105" s="740" t="s">
        <v>76</v>
      </c>
      <c r="H105" s="732" t="s">
        <v>507</v>
      </c>
      <c r="I105" s="732">
        <v>2015</v>
      </c>
      <c r="J105" s="749"/>
      <c r="K105" s="733"/>
      <c r="L105" s="733"/>
      <c r="M105" s="733"/>
      <c r="N105" s="733"/>
      <c r="O105" s="733"/>
      <c r="P105" s="733"/>
      <c r="Q105" s="733"/>
      <c r="R105" s="733"/>
      <c r="S105" s="733"/>
      <c r="T105" s="733"/>
      <c r="U105" s="747"/>
      <c r="V105" s="733"/>
      <c r="W105" s="733"/>
      <c r="X105" s="733"/>
      <c r="Y105" s="733"/>
      <c r="Z105" s="733"/>
      <c r="AA105" s="733"/>
      <c r="AB105" s="752"/>
      <c r="AC105" s="753"/>
      <c r="AD105" s="754"/>
      <c r="AE105" s="733"/>
      <c r="AF105" s="747"/>
      <c r="AG105" s="747"/>
      <c r="AH105" s="747"/>
      <c r="AI105" s="747"/>
      <c r="AJ105" s="733"/>
      <c r="AK105" s="748"/>
      <c r="AL105" s="748"/>
      <c r="AM105" s="733"/>
      <c r="AN105" s="733"/>
      <c r="AO105" s="733"/>
      <c r="AP105" s="733"/>
      <c r="AQ105" s="733"/>
      <c r="AR105" s="733"/>
      <c r="AS105" s="733"/>
      <c r="AT105" s="733"/>
      <c r="AU105" s="754"/>
      <c r="AV105" s="733"/>
      <c r="AW105" s="733"/>
      <c r="AX105" s="733"/>
      <c r="AY105" s="733"/>
      <c r="AZ105" s="747"/>
      <c r="BA105" s="747"/>
      <c r="BB105" s="742"/>
      <c r="BC105" s="732"/>
      <c r="BD105" s="732"/>
      <c r="BE105" s="732"/>
      <c r="BF105" s="732"/>
      <c r="BG105" s="745"/>
      <c r="BH105" s="745"/>
      <c r="BI105" s="745">
        <v>10</v>
      </c>
      <c r="BJ105" s="745"/>
      <c r="BK105" s="743"/>
      <c r="BL105" s="1417">
        <f t="shared" si="24"/>
        <v>10</v>
      </c>
      <c r="BM105" s="913">
        <f t="shared" si="22"/>
        <v>1</v>
      </c>
      <c r="BN105" s="96"/>
      <c r="BP105" s="1917" t="s">
        <v>574</v>
      </c>
      <c r="BQ105" s="740" t="s">
        <v>76</v>
      </c>
      <c r="BR105" s="732" t="s">
        <v>507</v>
      </c>
      <c r="BS105" s="744">
        <v>2015</v>
      </c>
    </row>
    <row r="106" spans="3:71" ht="17.25" customHeight="1" x14ac:dyDescent="0.25">
      <c r="C106" s="554" t="s">
        <v>282</v>
      </c>
      <c r="D106" s="555">
        <v>29</v>
      </c>
      <c r="E106" s="943" t="s">
        <v>71</v>
      </c>
      <c r="F106" s="740" t="s">
        <v>879</v>
      </c>
      <c r="G106" s="740" t="s">
        <v>880</v>
      </c>
      <c r="H106" s="732" t="s">
        <v>506</v>
      </c>
      <c r="I106" s="732">
        <v>2007</v>
      </c>
      <c r="J106" s="742"/>
      <c r="K106" s="732"/>
      <c r="L106" s="732"/>
      <c r="M106" s="733"/>
      <c r="N106" s="733"/>
      <c r="O106" s="732"/>
      <c r="P106" s="732"/>
      <c r="Q106" s="732"/>
      <c r="R106" s="732"/>
      <c r="S106" s="732"/>
      <c r="T106" s="732"/>
      <c r="U106" s="741"/>
      <c r="V106" s="732"/>
      <c r="W106" s="732"/>
      <c r="X106" s="732"/>
      <c r="Y106" s="732"/>
      <c r="Z106" s="732"/>
      <c r="AA106" s="732"/>
      <c r="AB106" s="743"/>
      <c r="AC106" s="744"/>
      <c r="AD106" s="745"/>
      <c r="AE106" s="732"/>
      <c r="AF106" s="741"/>
      <c r="AG106" s="741"/>
      <c r="AH106" s="741"/>
      <c r="AI106" s="741"/>
      <c r="AJ106" s="732"/>
      <c r="AK106" s="746"/>
      <c r="AL106" s="746"/>
      <c r="AM106" s="732"/>
      <c r="AN106" s="732"/>
      <c r="AO106" s="732"/>
      <c r="AP106" s="732"/>
      <c r="AQ106" s="732"/>
      <c r="AR106" s="732"/>
      <c r="AS106" s="732"/>
      <c r="AT106" s="732"/>
      <c r="AU106" s="745"/>
      <c r="AV106" s="732"/>
      <c r="AW106" s="732"/>
      <c r="AX106" s="732"/>
      <c r="AY106" s="732"/>
      <c r="AZ106" s="741"/>
      <c r="BA106" s="741"/>
      <c r="BB106" s="742"/>
      <c r="BC106" s="732"/>
      <c r="BD106" s="732"/>
      <c r="BE106" s="733"/>
      <c r="BF106" s="732"/>
      <c r="BG106" s="745">
        <v>10</v>
      </c>
      <c r="BH106" s="745"/>
      <c r="BI106" s="745"/>
      <c r="BJ106" s="745"/>
      <c r="BK106" s="743"/>
      <c r="BL106" s="1417">
        <f t="shared" si="24"/>
        <v>10</v>
      </c>
      <c r="BM106" s="913">
        <f t="shared" si="22"/>
        <v>1</v>
      </c>
      <c r="BN106" s="96"/>
      <c r="BP106" s="1917" t="s">
        <v>879</v>
      </c>
      <c r="BQ106" s="740" t="s">
        <v>880</v>
      </c>
      <c r="BR106" s="732" t="s">
        <v>506</v>
      </c>
      <c r="BS106" s="744">
        <v>2007</v>
      </c>
    </row>
    <row r="107" spans="3:71" ht="17.25" customHeight="1" x14ac:dyDescent="0.25">
      <c r="C107" s="554" t="s">
        <v>283</v>
      </c>
      <c r="D107" s="555">
        <v>30</v>
      </c>
      <c r="E107" s="944" t="s">
        <v>71</v>
      </c>
      <c r="F107" s="751" t="s">
        <v>147</v>
      </c>
      <c r="G107" s="751" t="s">
        <v>148</v>
      </c>
      <c r="H107" s="733" t="s">
        <v>506</v>
      </c>
      <c r="I107" s="733">
        <v>2006</v>
      </c>
      <c r="J107" s="749"/>
      <c r="K107" s="733"/>
      <c r="L107" s="733"/>
      <c r="M107" s="733"/>
      <c r="N107" s="733"/>
      <c r="O107" s="733"/>
      <c r="P107" s="733"/>
      <c r="Q107" s="733"/>
      <c r="R107" s="733"/>
      <c r="S107" s="733"/>
      <c r="T107" s="733"/>
      <c r="U107" s="747"/>
      <c r="V107" s="733"/>
      <c r="W107" s="733"/>
      <c r="X107" s="733"/>
      <c r="Y107" s="733"/>
      <c r="Z107" s="733"/>
      <c r="AA107" s="733"/>
      <c r="AB107" s="752"/>
      <c r="AC107" s="753"/>
      <c r="AD107" s="754"/>
      <c r="AE107" s="733"/>
      <c r="AF107" s="747"/>
      <c r="AG107" s="747"/>
      <c r="AH107" s="747"/>
      <c r="AI107" s="747"/>
      <c r="AJ107" s="733"/>
      <c r="AK107" s="748"/>
      <c r="AL107" s="748"/>
      <c r="AM107" s="733"/>
      <c r="AN107" s="733"/>
      <c r="AO107" s="733"/>
      <c r="AP107" s="733"/>
      <c r="AQ107" s="733"/>
      <c r="AR107" s="733"/>
      <c r="AS107" s="733"/>
      <c r="AT107" s="733"/>
      <c r="AU107" s="754"/>
      <c r="AV107" s="733"/>
      <c r="AW107" s="733"/>
      <c r="AX107" s="733"/>
      <c r="AY107" s="733"/>
      <c r="AZ107" s="747"/>
      <c r="BA107" s="747"/>
      <c r="BB107" s="749"/>
      <c r="BC107" s="733"/>
      <c r="BD107" s="733"/>
      <c r="BE107" s="733"/>
      <c r="BF107" s="733"/>
      <c r="BG107" s="754"/>
      <c r="BH107" s="754"/>
      <c r="BI107" s="754"/>
      <c r="BJ107" s="754"/>
      <c r="BK107" s="752"/>
      <c r="BL107" s="1417">
        <f t="shared" si="24"/>
        <v>0</v>
      </c>
      <c r="BM107" s="913">
        <f t="shared" si="22"/>
        <v>0</v>
      </c>
      <c r="BN107" s="96"/>
      <c r="BP107" s="1918" t="s">
        <v>147</v>
      </c>
      <c r="BQ107" s="751" t="s">
        <v>148</v>
      </c>
      <c r="BR107" s="733" t="s">
        <v>506</v>
      </c>
      <c r="BS107" s="753">
        <v>2006</v>
      </c>
    </row>
    <row r="108" spans="3:71" ht="17.25" customHeight="1" x14ac:dyDescent="0.25">
      <c r="C108" s="554" t="s">
        <v>284</v>
      </c>
      <c r="D108" s="555">
        <v>31</v>
      </c>
      <c r="E108" s="944" t="s">
        <v>71</v>
      </c>
      <c r="F108" s="751" t="s">
        <v>714</v>
      </c>
      <c r="G108" s="751" t="s">
        <v>679</v>
      </c>
      <c r="H108" s="733" t="s">
        <v>506</v>
      </c>
      <c r="I108" s="733">
        <v>2006</v>
      </c>
      <c r="J108" s="742"/>
      <c r="K108" s="732"/>
      <c r="L108" s="732"/>
      <c r="M108" s="732"/>
      <c r="N108" s="732"/>
      <c r="O108" s="732"/>
      <c r="P108" s="732"/>
      <c r="Q108" s="732"/>
      <c r="R108" s="732"/>
      <c r="S108" s="732"/>
      <c r="T108" s="732"/>
      <c r="U108" s="741"/>
      <c r="V108" s="732"/>
      <c r="W108" s="732"/>
      <c r="X108" s="732"/>
      <c r="Y108" s="732"/>
      <c r="Z108" s="732"/>
      <c r="AA108" s="732"/>
      <c r="AB108" s="743"/>
      <c r="AC108" s="744"/>
      <c r="AD108" s="745"/>
      <c r="AE108" s="732"/>
      <c r="AF108" s="741"/>
      <c r="AG108" s="741"/>
      <c r="AH108" s="741"/>
      <c r="AI108" s="755"/>
      <c r="AJ108" s="732"/>
      <c r="AK108" s="746"/>
      <c r="AL108" s="746"/>
      <c r="AM108" s="732"/>
      <c r="AN108" s="732"/>
      <c r="AO108" s="732"/>
      <c r="AP108" s="732"/>
      <c r="AQ108" s="732"/>
      <c r="AR108" s="732"/>
      <c r="AS108" s="732"/>
      <c r="AT108" s="732"/>
      <c r="AU108" s="745"/>
      <c r="AV108" s="732"/>
      <c r="AW108" s="732"/>
      <c r="AX108" s="732"/>
      <c r="AY108" s="732"/>
      <c r="AZ108" s="741"/>
      <c r="BA108" s="741"/>
      <c r="BB108" s="749"/>
      <c r="BC108" s="733"/>
      <c r="BD108" s="733"/>
      <c r="BE108" s="733"/>
      <c r="BF108" s="733"/>
      <c r="BG108" s="754"/>
      <c r="BH108" s="754"/>
      <c r="BI108" s="754"/>
      <c r="BJ108" s="754"/>
      <c r="BK108" s="752"/>
      <c r="BL108" s="1417">
        <f t="shared" si="24"/>
        <v>0</v>
      </c>
      <c r="BM108" s="913">
        <f t="shared" si="22"/>
        <v>0</v>
      </c>
      <c r="BN108" s="96"/>
      <c r="BP108" s="1918" t="s">
        <v>714</v>
      </c>
      <c r="BQ108" s="751" t="s">
        <v>679</v>
      </c>
      <c r="BR108" s="733" t="s">
        <v>506</v>
      </c>
      <c r="BS108" s="753">
        <v>2006</v>
      </c>
    </row>
    <row r="109" spans="3:71" ht="17.25" customHeight="1" thickBot="1" x14ac:dyDescent="0.3">
      <c r="C109" s="554" t="s">
        <v>285</v>
      </c>
      <c r="D109" s="555">
        <v>32</v>
      </c>
      <c r="E109" s="944" t="s">
        <v>71</v>
      </c>
      <c r="F109" s="751" t="s">
        <v>717</v>
      </c>
      <c r="G109" s="751" t="s">
        <v>113</v>
      </c>
      <c r="H109" s="733" t="s">
        <v>507</v>
      </c>
      <c r="I109" s="733">
        <v>2016</v>
      </c>
      <c r="J109" s="749"/>
      <c r="K109" s="733"/>
      <c r="L109" s="733"/>
      <c r="M109" s="733"/>
      <c r="N109" s="733"/>
      <c r="O109" s="733"/>
      <c r="P109" s="733"/>
      <c r="Q109" s="733"/>
      <c r="R109" s="733"/>
      <c r="S109" s="733"/>
      <c r="T109" s="733"/>
      <c r="U109" s="747"/>
      <c r="V109" s="733"/>
      <c r="W109" s="733"/>
      <c r="X109" s="733"/>
      <c r="Y109" s="733"/>
      <c r="Z109" s="733"/>
      <c r="AA109" s="733"/>
      <c r="AB109" s="752"/>
      <c r="AC109" s="753"/>
      <c r="AD109" s="754"/>
      <c r="AE109" s="733"/>
      <c r="AF109" s="747"/>
      <c r="AG109" s="747"/>
      <c r="AH109" s="747"/>
      <c r="AI109" s="747"/>
      <c r="AJ109" s="733"/>
      <c r="AK109" s="748"/>
      <c r="AL109" s="748"/>
      <c r="AM109" s="733"/>
      <c r="AN109" s="733"/>
      <c r="AO109" s="733"/>
      <c r="AP109" s="733"/>
      <c r="AQ109" s="733"/>
      <c r="AR109" s="733"/>
      <c r="AS109" s="733"/>
      <c r="AT109" s="733"/>
      <c r="AU109" s="754"/>
      <c r="AV109" s="733"/>
      <c r="AW109" s="733"/>
      <c r="AX109" s="733"/>
      <c r="AY109" s="733"/>
      <c r="AZ109" s="747"/>
      <c r="BA109" s="747"/>
      <c r="BB109" s="749"/>
      <c r="BC109" s="733"/>
      <c r="BD109" s="733"/>
      <c r="BE109" s="733"/>
      <c r="BF109" s="733"/>
      <c r="BG109" s="754"/>
      <c r="BH109" s="754"/>
      <c r="BI109" s="754"/>
      <c r="BJ109" s="754"/>
      <c r="BK109" s="752"/>
      <c r="BL109" s="1417">
        <f t="shared" si="24"/>
        <v>0</v>
      </c>
      <c r="BM109" s="913">
        <f t="shared" si="22"/>
        <v>0</v>
      </c>
      <c r="BN109" s="96"/>
      <c r="BP109" s="1918" t="s">
        <v>717</v>
      </c>
      <c r="BQ109" s="751" t="s">
        <v>113</v>
      </c>
      <c r="BR109" s="733" t="s">
        <v>507</v>
      </c>
      <c r="BS109" s="753">
        <v>2016</v>
      </c>
    </row>
    <row r="110" spans="3:71" ht="17.25" customHeight="1" thickBot="1" x14ac:dyDescent="0.3">
      <c r="C110" s="554" t="s">
        <v>286</v>
      </c>
      <c r="D110" s="555">
        <v>33</v>
      </c>
      <c r="E110" s="943" t="s">
        <v>71</v>
      </c>
      <c r="F110" s="735" t="s">
        <v>716</v>
      </c>
      <c r="G110" s="735" t="s">
        <v>82</v>
      </c>
      <c r="H110" s="738" t="s">
        <v>507</v>
      </c>
      <c r="I110" s="731">
        <v>2013</v>
      </c>
      <c r="J110" s="737"/>
      <c r="K110" s="731"/>
      <c r="L110" s="731"/>
      <c r="M110" s="731"/>
      <c r="N110" s="731"/>
      <c r="O110" s="731"/>
      <c r="P110" s="731"/>
      <c r="Q110" s="732"/>
      <c r="R110" s="732"/>
      <c r="S110" s="732"/>
      <c r="T110" s="732"/>
      <c r="U110" s="741"/>
      <c r="V110" s="732"/>
      <c r="W110" s="732"/>
      <c r="X110" s="732"/>
      <c r="Y110" s="732"/>
      <c r="Z110" s="732"/>
      <c r="AA110" s="732"/>
      <c r="AB110" s="743"/>
      <c r="AC110" s="744"/>
      <c r="AD110" s="745"/>
      <c r="AE110" s="732"/>
      <c r="AF110" s="741"/>
      <c r="AG110" s="741"/>
      <c r="AH110" s="741"/>
      <c r="AI110" s="741"/>
      <c r="AJ110" s="732"/>
      <c r="AK110" s="746"/>
      <c r="AL110" s="746"/>
      <c r="AM110" s="732"/>
      <c r="AN110" s="732"/>
      <c r="AO110" s="732"/>
      <c r="AP110" s="732"/>
      <c r="AQ110" s="732"/>
      <c r="AR110" s="732"/>
      <c r="AS110" s="732"/>
      <c r="AT110" s="732"/>
      <c r="AU110" s="745"/>
      <c r="AV110" s="732"/>
      <c r="AW110" s="732"/>
      <c r="AX110" s="732"/>
      <c r="AY110" s="732"/>
      <c r="AZ110" s="741"/>
      <c r="BA110" s="741"/>
      <c r="BB110" s="2030"/>
      <c r="BC110" s="746"/>
      <c r="BD110" s="746"/>
      <c r="BE110" s="746"/>
      <c r="BF110" s="746"/>
      <c r="BG110" s="2004"/>
      <c r="BH110" s="2004"/>
      <c r="BI110" s="2004"/>
      <c r="BJ110" s="2004"/>
      <c r="BK110" s="1992"/>
      <c r="BL110" s="1418">
        <f t="shared" si="24"/>
        <v>0</v>
      </c>
      <c r="BM110" s="913">
        <f t="shared" si="22"/>
        <v>0</v>
      </c>
      <c r="BN110" s="768">
        <f>SUM(BM78:BM110)</f>
        <v>142</v>
      </c>
      <c r="BO110" s="764">
        <f>SUM(BL78:BL110)</f>
        <v>10478</v>
      </c>
      <c r="BP110" s="2060" t="s">
        <v>716</v>
      </c>
      <c r="BQ110" s="2061" t="s">
        <v>82</v>
      </c>
      <c r="BR110" s="2062" t="s">
        <v>507</v>
      </c>
      <c r="BS110" s="2063">
        <v>2013</v>
      </c>
    </row>
    <row r="111" spans="3:71" ht="17.25" customHeight="1" x14ac:dyDescent="0.25">
      <c r="C111" s="554" t="s">
        <v>849</v>
      </c>
      <c r="D111" s="553">
        <v>1</v>
      </c>
      <c r="E111" s="945" t="s">
        <v>16</v>
      </c>
      <c r="F111" s="509" t="s">
        <v>721</v>
      </c>
      <c r="G111" s="509" t="s">
        <v>73</v>
      </c>
      <c r="H111" s="510" t="s">
        <v>506</v>
      </c>
      <c r="I111" s="511">
        <v>2010</v>
      </c>
      <c r="J111" s="512"/>
      <c r="K111" s="510"/>
      <c r="L111" s="510"/>
      <c r="M111" s="510">
        <v>85</v>
      </c>
      <c r="N111" s="513"/>
      <c r="O111" s="510"/>
      <c r="P111" s="510"/>
      <c r="Q111" s="510"/>
      <c r="R111" s="510"/>
      <c r="S111" s="510"/>
      <c r="T111" s="510"/>
      <c r="U111" s="1737"/>
      <c r="V111" s="1738"/>
      <c r="W111" s="1738"/>
      <c r="X111" s="1738"/>
      <c r="Y111" s="1738"/>
      <c r="Z111" s="1738"/>
      <c r="AA111" s="568"/>
      <c r="AB111" s="570">
        <v>100</v>
      </c>
      <c r="AC111" s="1739"/>
      <c r="AD111" s="1740"/>
      <c r="AE111" s="1738"/>
      <c r="AF111" s="1737"/>
      <c r="AG111" s="570"/>
      <c r="AH111" s="570">
        <v>105</v>
      </c>
      <c r="AI111" s="570"/>
      <c r="AJ111" s="568"/>
      <c r="AK111" s="568"/>
      <c r="AL111" s="568"/>
      <c r="AM111" s="568"/>
      <c r="AN111" s="568"/>
      <c r="AO111" s="568"/>
      <c r="AP111" s="568"/>
      <c r="AQ111" s="568"/>
      <c r="AR111" s="568">
        <v>105</v>
      </c>
      <c r="AS111" s="568"/>
      <c r="AT111" s="568"/>
      <c r="AU111" s="569"/>
      <c r="AV111" s="568"/>
      <c r="AW111" s="568"/>
      <c r="AX111" s="568"/>
      <c r="AY111" s="568"/>
      <c r="AZ111" s="570"/>
      <c r="BA111" s="570"/>
      <c r="BB111" s="571"/>
      <c r="BC111" s="568"/>
      <c r="BD111" s="568"/>
      <c r="BE111" s="568"/>
      <c r="BF111" s="568"/>
      <c r="BG111" s="569"/>
      <c r="BH111" s="569"/>
      <c r="BI111" s="569"/>
      <c r="BJ111" s="569"/>
      <c r="BK111" s="2031"/>
      <c r="BL111" s="1557">
        <f t="shared" ref="BL111:BL117" si="25">SUM(J111:BA111)+(BM111*10)</f>
        <v>435</v>
      </c>
      <c r="BM111" s="987">
        <f t="shared" si="22"/>
        <v>4</v>
      </c>
      <c r="BN111" s="96"/>
      <c r="BP111" s="1919" t="s">
        <v>721</v>
      </c>
      <c r="BQ111" s="509" t="s">
        <v>73</v>
      </c>
      <c r="BR111" s="510" t="s">
        <v>506</v>
      </c>
      <c r="BS111" s="515">
        <v>2010</v>
      </c>
    </row>
    <row r="112" spans="3:71" ht="17.25" customHeight="1" x14ac:dyDescent="0.25">
      <c r="C112" s="554" t="s">
        <v>1033</v>
      </c>
      <c r="D112" s="560">
        <v>2</v>
      </c>
      <c r="E112" s="941" t="s">
        <v>16</v>
      </c>
      <c r="F112" s="51" t="s">
        <v>667</v>
      </c>
      <c r="G112" s="51" t="s">
        <v>662</v>
      </c>
      <c r="H112" s="52" t="s">
        <v>506</v>
      </c>
      <c r="I112" s="207">
        <v>2011</v>
      </c>
      <c r="J112" s="416"/>
      <c r="K112" s="52"/>
      <c r="L112" s="52"/>
      <c r="M112" s="52">
        <v>54</v>
      </c>
      <c r="N112" s="78"/>
      <c r="O112" s="52"/>
      <c r="P112" s="78"/>
      <c r="Q112" s="52">
        <v>58</v>
      </c>
      <c r="R112" s="52"/>
      <c r="S112" s="52"/>
      <c r="T112" s="52"/>
      <c r="U112" s="206"/>
      <c r="V112" s="52"/>
      <c r="W112" s="52"/>
      <c r="X112" s="52"/>
      <c r="Y112" s="52"/>
      <c r="Z112" s="52"/>
      <c r="AA112" s="52"/>
      <c r="AB112" s="207"/>
      <c r="AC112" s="410">
        <v>60</v>
      </c>
      <c r="AD112" s="376"/>
      <c r="AE112" s="45"/>
      <c r="AF112" s="207"/>
      <c r="AG112" s="207">
        <v>90</v>
      </c>
      <c r="AH112" s="207">
        <v>65</v>
      </c>
      <c r="AI112" s="207"/>
      <c r="AJ112" s="580"/>
      <c r="AK112" s="580"/>
      <c r="AL112" s="580"/>
      <c r="AM112" s="580"/>
      <c r="AN112" s="580"/>
      <c r="AO112" s="580"/>
      <c r="AP112" s="580"/>
      <c r="AQ112" s="580"/>
      <c r="AR112" s="580"/>
      <c r="AS112" s="580"/>
      <c r="AT112" s="580"/>
      <c r="AU112" s="581"/>
      <c r="AV112" s="580"/>
      <c r="AW112" s="580"/>
      <c r="AX112" s="580"/>
      <c r="AY112" s="580"/>
      <c r="AZ112" s="575"/>
      <c r="BA112" s="575"/>
      <c r="BB112" s="582"/>
      <c r="BC112" s="580"/>
      <c r="BD112" s="580"/>
      <c r="BE112" s="580"/>
      <c r="BF112" s="580"/>
      <c r="BG112" s="581"/>
      <c r="BH112" s="581"/>
      <c r="BI112" s="581"/>
      <c r="BJ112" s="581"/>
      <c r="BK112" s="2032"/>
      <c r="BL112" s="559">
        <f t="shared" si="25"/>
        <v>377</v>
      </c>
      <c r="BM112" s="987">
        <f t="shared" si="22"/>
        <v>5</v>
      </c>
      <c r="BN112" s="96"/>
      <c r="BP112" s="1920" t="s">
        <v>667</v>
      </c>
      <c r="BQ112" s="51" t="s">
        <v>662</v>
      </c>
      <c r="BR112" s="52" t="s">
        <v>506</v>
      </c>
      <c r="BS112" s="410">
        <v>2011</v>
      </c>
    </row>
    <row r="113" spans="3:71" ht="17.25" customHeight="1" x14ac:dyDescent="0.25">
      <c r="C113" s="554" t="s">
        <v>287</v>
      </c>
      <c r="D113" s="560">
        <v>3</v>
      </c>
      <c r="E113" s="941" t="s">
        <v>16</v>
      </c>
      <c r="F113" s="51" t="s">
        <v>686</v>
      </c>
      <c r="G113" s="51" t="s">
        <v>70</v>
      </c>
      <c r="H113" s="52" t="s">
        <v>506</v>
      </c>
      <c r="I113" s="206">
        <v>2012</v>
      </c>
      <c r="J113" s="416"/>
      <c r="K113" s="52">
        <v>21</v>
      </c>
      <c r="L113" s="52">
        <v>26</v>
      </c>
      <c r="M113" s="78"/>
      <c r="N113" s="78"/>
      <c r="O113" s="52"/>
      <c r="P113" s="52"/>
      <c r="Q113" s="52">
        <v>50</v>
      </c>
      <c r="R113" s="52"/>
      <c r="S113" s="52"/>
      <c r="T113" s="52"/>
      <c r="U113" s="926">
        <v>54</v>
      </c>
      <c r="V113" s="573"/>
      <c r="W113" s="573"/>
      <c r="X113" s="573"/>
      <c r="Y113" s="574">
        <v>50</v>
      </c>
      <c r="Z113" s="574"/>
      <c r="AA113" s="574">
        <v>33</v>
      </c>
      <c r="AB113" s="575"/>
      <c r="AC113" s="1120"/>
      <c r="AD113" s="577"/>
      <c r="AE113" s="578"/>
      <c r="AF113" s="579"/>
      <c r="AG113" s="575"/>
      <c r="AH113" s="579"/>
      <c r="AI113" s="579"/>
      <c r="AJ113" s="580"/>
      <c r="AK113" s="580"/>
      <c r="AL113" s="580"/>
      <c r="AM113" s="580"/>
      <c r="AN113" s="580"/>
      <c r="AO113" s="580"/>
      <c r="AP113" s="580"/>
      <c r="AQ113" s="580"/>
      <c r="AR113" s="580"/>
      <c r="AS113" s="580"/>
      <c r="AT113" s="580"/>
      <c r="AU113" s="581"/>
      <c r="AV113" s="580"/>
      <c r="AW113" s="580"/>
      <c r="AX113" s="580"/>
      <c r="AY113" s="580"/>
      <c r="AZ113" s="575"/>
      <c r="BA113" s="575"/>
      <c r="BB113" s="582"/>
      <c r="BC113" s="580"/>
      <c r="BD113" s="580"/>
      <c r="BE113" s="580"/>
      <c r="BF113" s="580">
        <v>10</v>
      </c>
      <c r="BG113" s="581">
        <v>10</v>
      </c>
      <c r="BH113" s="581">
        <v>10</v>
      </c>
      <c r="BI113" s="581">
        <v>10</v>
      </c>
      <c r="BJ113" s="581"/>
      <c r="BK113" s="2032"/>
      <c r="BL113" s="559">
        <f t="shared" si="25"/>
        <v>334</v>
      </c>
      <c r="BM113" s="987">
        <f t="shared" ref="BM113:BM115" si="26">COUNTA(J113:BK113)</f>
        <v>10</v>
      </c>
      <c r="BN113" s="96"/>
      <c r="BP113" s="1920" t="s">
        <v>686</v>
      </c>
      <c r="BQ113" s="51" t="s">
        <v>70</v>
      </c>
      <c r="BR113" s="52" t="s">
        <v>506</v>
      </c>
      <c r="BS113" s="1921">
        <v>2012</v>
      </c>
    </row>
    <row r="114" spans="3:71" ht="17.25" customHeight="1" thickBot="1" x14ac:dyDescent="0.3">
      <c r="C114" s="554" t="s">
        <v>288</v>
      </c>
      <c r="D114" s="560">
        <v>4</v>
      </c>
      <c r="E114" s="941" t="s">
        <v>16</v>
      </c>
      <c r="F114" s="51" t="s">
        <v>686</v>
      </c>
      <c r="G114" s="51" t="s">
        <v>65</v>
      </c>
      <c r="H114" s="52" t="s">
        <v>506</v>
      </c>
      <c r="I114" s="206">
        <v>2012</v>
      </c>
      <c r="J114" s="416"/>
      <c r="K114" s="52">
        <v>20</v>
      </c>
      <c r="L114" s="52">
        <v>42</v>
      </c>
      <c r="M114" s="78"/>
      <c r="N114" s="78"/>
      <c r="O114" s="52"/>
      <c r="P114" s="52"/>
      <c r="Q114" s="52">
        <v>30</v>
      </c>
      <c r="R114" s="52"/>
      <c r="S114" s="52"/>
      <c r="T114" s="52"/>
      <c r="U114" s="926">
        <v>48</v>
      </c>
      <c r="V114" s="573"/>
      <c r="W114" s="573"/>
      <c r="X114" s="573"/>
      <c r="Y114" s="574">
        <v>20</v>
      </c>
      <c r="Z114" s="574"/>
      <c r="AA114" s="574">
        <v>13</v>
      </c>
      <c r="AB114" s="575"/>
      <c r="AC114" s="1120"/>
      <c r="AD114" s="577"/>
      <c r="AE114" s="578"/>
      <c r="AF114" s="579"/>
      <c r="AG114" s="579"/>
      <c r="AH114" s="579"/>
      <c r="AI114" s="575"/>
      <c r="AJ114" s="578"/>
      <c r="AK114" s="580"/>
      <c r="AL114" s="578"/>
      <c r="AM114" s="578"/>
      <c r="AN114" s="578"/>
      <c r="AO114" s="578"/>
      <c r="AP114" s="578"/>
      <c r="AQ114" s="578"/>
      <c r="AR114" s="578"/>
      <c r="AS114" s="578"/>
      <c r="AT114" s="578"/>
      <c r="AU114" s="577"/>
      <c r="AV114" s="578"/>
      <c r="AW114" s="578"/>
      <c r="AX114" s="578"/>
      <c r="AY114" s="578"/>
      <c r="AZ114" s="579"/>
      <c r="BA114" s="579"/>
      <c r="BB114" s="856"/>
      <c r="BC114" s="578"/>
      <c r="BD114" s="578"/>
      <c r="BE114" s="578"/>
      <c r="BF114" s="580">
        <v>10</v>
      </c>
      <c r="BG114" s="581">
        <v>10</v>
      </c>
      <c r="BH114" s="581">
        <v>10</v>
      </c>
      <c r="BI114" s="581">
        <v>10</v>
      </c>
      <c r="BJ114" s="581"/>
      <c r="BK114" s="2032"/>
      <c r="BL114" s="559">
        <f t="shared" si="25"/>
        <v>273</v>
      </c>
      <c r="BM114" s="987">
        <f t="shared" si="26"/>
        <v>10</v>
      </c>
      <c r="BN114" s="96"/>
      <c r="BP114" s="1920" t="s">
        <v>686</v>
      </c>
      <c r="BQ114" s="51" t="s">
        <v>65</v>
      </c>
      <c r="BR114" s="52" t="s">
        <v>506</v>
      </c>
      <c r="BS114" s="1921">
        <v>2012</v>
      </c>
    </row>
    <row r="115" spans="3:71" ht="17.25" customHeight="1" thickBot="1" x14ac:dyDescent="0.3">
      <c r="C115" s="554" t="s">
        <v>289</v>
      </c>
      <c r="D115" s="560">
        <v>5</v>
      </c>
      <c r="E115" s="1377" t="s">
        <v>16</v>
      </c>
      <c r="F115" s="1378" t="s">
        <v>910</v>
      </c>
      <c r="G115" s="1378" t="s">
        <v>712</v>
      </c>
      <c r="H115" s="78" t="s">
        <v>506</v>
      </c>
      <c r="I115" s="1379">
        <v>2013</v>
      </c>
      <c r="J115" s="1380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572"/>
      <c r="V115" s="573"/>
      <c r="W115" s="573"/>
      <c r="X115" s="573"/>
      <c r="Y115" s="573"/>
      <c r="Z115" s="573"/>
      <c r="AA115" s="573"/>
      <c r="AB115" s="579"/>
      <c r="AC115" s="576">
        <v>48</v>
      </c>
      <c r="AD115" s="577"/>
      <c r="AE115" s="578"/>
      <c r="AF115" s="579"/>
      <c r="AG115" s="579"/>
      <c r="AH115" s="579"/>
      <c r="AI115" s="579"/>
      <c r="AJ115" s="578"/>
      <c r="AK115" s="578"/>
      <c r="AL115" s="578"/>
      <c r="AM115" s="578"/>
      <c r="AN115" s="578"/>
      <c r="AO115" s="578"/>
      <c r="AP115" s="578"/>
      <c r="AQ115" s="578"/>
      <c r="AR115" s="578"/>
      <c r="AS115" s="578"/>
      <c r="AT115" s="578"/>
      <c r="AU115" s="577"/>
      <c r="AV115" s="578"/>
      <c r="AW115" s="578"/>
      <c r="AX115" s="578"/>
      <c r="AY115" s="578"/>
      <c r="AZ115" s="579"/>
      <c r="BA115" s="579"/>
      <c r="BB115" s="2033"/>
      <c r="BC115" s="2034"/>
      <c r="BD115" s="2034"/>
      <c r="BE115" s="2034"/>
      <c r="BF115" s="2034"/>
      <c r="BG115" s="2035"/>
      <c r="BH115" s="2035"/>
      <c r="BI115" s="2035"/>
      <c r="BJ115" s="2035"/>
      <c r="BK115" s="2036"/>
      <c r="BL115" s="559">
        <f t="shared" si="25"/>
        <v>58</v>
      </c>
      <c r="BM115" s="987">
        <f t="shared" si="26"/>
        <v>1</v>
      </c>
      <c r="BN115" s="601">
        <f>SUM(BM111:BM115)</f>
        <v>30</v>
      </c>
      <c r="BO115" s="479">
        <f>SUM(BL111:BL115)</f>
        <v>1477</v>
      </c>
      <c r="BP115" s="1922" t="s">
        <v>910</v>
      </c>
      <c r="BQ115" s="1378" t="s">
        <v>712</v>
      </c>
      <c r="BR115" s="78" t="s">
        <v>506</v>
      </c>
      <c r="BS115" s="1923">
        <v>2013</v>
      </c>
    </row>
    <row r="116" spans="3:71" ht="17.25" customHeight="1" x14ac:dyDescent="0.25">
      <c r="C116" s="554" t="s">
        <v>290</v>
      </c>
      <c r="D116" s="560">
        <v>1</v>
      </c>
      <c r="E116" s="443" t="s">
        <v>6</v>
      </c>
      <c r="F116" s="68" t="s">
        <v>574</v>
      </c>
      <c r="G116" s="68" t="s">
        <v>78</v>
      </c>
      <c r="H116" s="69" t="s">
        <v>506</v>
      </c>
      <c r="I116" s="1591">
        <v>2013</v>
      </c>
      <c r="J116" s="1590">
        <v>85</v>
      </c>
      <c r="K116" s="1588"/>
      <c r="L116" s="69"/>
      <c r="M116" s="69"/>
      <c r="N116" s="69"/>
      <c r="O116" s="69">
        <v>125</v>
      </c>
      <c r="P116" s="69"/>
      <c r="Q116" s="69">
        <v>33</v>
      </c>
      <c r="R116" s="69"/>
      <c r="S116" s="69">
        <v>115</v>
      </c>
      <c r="T116" s="69"/>
      <c r="U116" s="1591">
        <v>65</v>
      </c>
      <c r="V116" s="69"/>
      <c r="W116" s="69">
        <v>150</v>
      </c>
      <c r="X116" s="69"/>
      <c r="Y116" s="69">
        <v>53</v>
      </c>
      <c r="Z116" s="69"/>
      <c r="AA116" s="69">
        <v>27</v>
      </c>
      <c r="AB116" s="1887"/>
      <c r="AC116" s="431"/>
      <c r="AD116" s="389"/>
      <c r="AE116" s="69">
        <v>125</v>
      </c>
      <c r="AF116" s="1591"/>
      <c r="AG116" s="1591">
        <v>80</v>
      </c>
      <c r="AH116" s="1591"/>
      <c r="AI116" s="1591"/>
      <c r="AJ116" s="69">
        <v>150</v>
      </c>
      <c r="AK116" s="69">
        <v>70</v>
      </c>
      <c r="AL116" s="69">
        <v>170</v>
      </c>
      <c r="AM116" s="69"/>
      <c r="AN116" s="69"/>
      <c r="AO116" s="69"/>
      <c r="AP116" s="69">
        <v>77</v>
      </c>
      <c r="AQ116" s="69">
        <v>195</v>
      </c>
      <c r="AR116" s="69"/>
      <c r="AS116" s="69"/>
      <c r="AT116" s="69"/>
      <c r="AU116" s="389">
        <v>170</v>
      </c>
      <c r="AV116" s="69"/>
      <c r="AW116" s="69">
        <v>54</v>
      </c>
      <c r="AX116" s="69"/>
      <c r="AY116" s="69"/>
      <c r="AZ116" s="1591"/>
      <c r="BA116" s="1591"/>
      <c r="BB116" s="1590"/>
      <c r="BC116" s="69"/>
      <c r="BD116" s="69"/>
      <c r="BE116" s="69"/>
      <c r="BF116" s="69">
        <v>10</v>
      </c>
      <c r="BG116" s="389">
        <v>10</v>
      </c>
      <c r="BH116" s="389">
        <v>10</v>
      </c>
      <c r="BI116" s="389">
        <v>10</v>
      </c>
      <c r="BJ116" s="389"/>
      <c r="BK116" s="1887"/>
      <c r="BL116" s="779">
        <f t="shared" si="25"/>
        <v>1954</v>
      </c>
      <c r="BM116" s="975">
        <f t="shared" ref="BM116:BM133" si="27">COUNTA(J116:BK116)</f>
        <v>21</v>
      </c>
      <c r="BN116" s="96"/>
      <c r="BP116" s="53" t="s">
        <v>574</v>
      </c>
      <c r="BQ116" s="54" t="s">
        <v>78</v>
      </c>
      <c r="BR116" s="55" t="s">
        <v>506</v>
      </c>
      <c r="BS116" s="463">
        <v>2013</v>
      </c>
    </row>
    <row r="117" spans="3:71" ht="17.25" customHeight="1" thickBot="1" x14ac:dyDescent="0.3">
      <c r="C117" s="554" t="s">
        <v>291</v>
      </c>
      <c r="D117" s="560">
        <v>2</v>
      </c>
      <c r="E117" s="56" t="s">
        <v>6</v>
      </c>
      <c r="F117" s="77" t="s">
        <v>709</v>
      </c>
      <c r="G117" s="57" t="s">
        <v>166</v>
      </c>
      <c r="H117" s="248" t="s">
        <v>507</v>
      </c>
      <c r="I117" s="214">
        <v>2014</v>
      </c>
      <c r="J117" s="417"/>
      <c r="K117" s="58"/>
      <c r="L117" s="58"/>
      <c r="M117" s="58"/>
      <c r="N117" s="58"/>
      <c r="O117" s="58"/>
      <c r="P117" s="58">
        <v>68</v>
      </c>
      <c r="Q117" s="58"/>
      <c r="R117" s="58"/>
      <c r="S117" s="58">
        <v>85</v>
      </c>
      <c r="T117" s="58"/>
      <c r="U117" s="214">
        <v>51</v>
      </c>
      <c r="V117" s="58"/>
      <c r="W117" s="58">
        <v>125</v>
      </c>
      <c r="X117" s="58"/>
      <c r="Y117" s="58">
        <v>29</v>
      </c>
      <c r="Z117" s="58"/>
      <c r="AA117" s="58"/>
      <c r="AB117" s="215"/>
      <c r="AC117" s="418"/>
      <c r="AD117" s="382"/>
      <c r="AE117" s="58">
        <v>115</v>
      </c>
      <c r="AF117" s="214"/>
      <c r="AG117" s="214">
        <v>42</v>
      </c>
      <c r="AH117" s="214"/>
      <c r="AI117" s="214"/>
      <c r="AJ117" s="58">
        <v>105</v>
      </c>
      <c r="AK117" s="58">
        <v>54</v>
      </c>
      <c r="AL117" s="58">
        <v>105</v>
      </c>
      <c r="AM117" s="58"/>
      <c r="AN117" s="58"/>
      <c r="AO117" s="58"/>
      <c r="AP117" s="58">
        <v>72</v>
      </c>
      <c r="AQ117" s="58">
        <v>180</v>
      </c>
      <c r="AR117" s="58"/>
      <c r="AS117" s="58"/>
      <c r="AT117" s="58"/>
      <c r="AU117" s="382"/>
      <c r="AV117" s="58"/>
      <c r="AW117" s="58">
        <v>48</v>
      </c>
      <c r="AX117" s="58"/>
      <c r="AY117" s="58"/>
      <c r="AZ117" s="214"/>
      <c r="BA117" s="214"/>
      <c r="BB117" s="417"/>
      <c r="BC117" s="58"/>
      <c r="BD117" s="58"/>
      <c r="BE117" s="58"/>
      <c r="BF117" s="58">
        <v>10</v>
      </c>
      <c r="BG117" s="382">
        <v>10</v>
      </c>
      <c r="BH117" s="382">
        <v>10</v>
      </c>
      <c r="BI117" s="382">
        <v>10</v>
      </c>
      <c r="BJ117" s="382"/>
      <c r="BK117" s="215"/>
      <c r="BL117" s="139">
        <f t="shared" si="25"/>
        <v>1249</v>
      </c>
      <c r="BM117" s="975">
        <f t="shared" si="27"/>
        <v>17</v>
      </c>
      <c r="BN117" s="96"/>
      <c r="BP117" s="1661" t="s">
        <v>709</v>
      </c>
      <c r="BQ117" s="57" t="s">
        <v>166</v>
      </c>
      <c r="BR117" s="248" t="s">
        <v>507</v>
      </c>
      <c r="BS117" s="418">
        <v>2014</v>
      </c>
    </row>
    <row r="118" spans="3:71" ht="17.25" customHeight="1" thickBot="1" x14ac:dyDescent="0.3">
      <c r="C118" s="554" t="s">
        <v>292</v>
      </c>
      <c r="D118" s="555">
        <v>3</v>
      </c>
      <c r="E118" s="1888" t="s">
        <v>6</v>
      </c>
      <c r="F118" s="1889" t="s">
        <v>151</v>
      </c>
      <c r="G118" s="1889" t="s">
        <v>514</v>
      </c>
      <c r="H118" s="1890" t="s">
        <v>507</v>
      </c>
      <c r="I118" s="1891">
        <v>2015</v>
      </c>
      <c r="J118" s="1892"/>
      <c r="K118" s="1589"/>
      <c r="L118" s="1589"/>
      <c r="M118" s="1589"/>
      <c r="N118" s="1589"/>
      <c r="O118" s="1589"/>
      <c r="P118" s="1589"/>
      <c r="Q118" s="1589"/>
      <c r="R118" s="1589">
        <v>85</v>
      </c>
      <c r="S118" s="1589"/>
      <c r="T118" s="1589"/>
      <c r="U118" s="1891"/>
      <c r="V118" s="1589"/>
      <c r="W118" s="1589"/>
      <c r="X118" s="1589"/>
      <c r="Y118" s="1589"/>
      <c r="Z118" s="1589"/>
      <c r="AA118" s="1589"/>
      <c r="AB118" s="1893"/>
      <c r="AC118" s="1894"/>
      <c r="AD118" s="1895"/>
      <c r="AE118" s="1589"/>
      <c r="AF118" s="1891"/>
      <c r="AG118" s="1891"/>
      <c r="AH118" s="1891"/>
      <c r="AI118" s="1891"/>
      <c r="AJ118" s="1589"/>
      <c r="AK118" s="1589"/>
      <c r="AL118" s="1589"/>
      <c r="AM118" s="1589"/>
      <c r="AN118" s="1589"/>
      <c r="AO118" s="1589"/>
      <c r="AP118" s="1589"/>
      <c r="AQ118" s="1589"/>
      <c r="AR118" s="1589"/>
      <c r="AS118" s="1589"/>
      <c r="AT118" s="1589"/>
      <c r="AU118" s="1895"/>
      <c r="AV118" s="1589"/>
      <c r="AW118" s="1589"/>
      <c r="AX118" s="1589"/>
      <c r="AY118" s="1589"/>
      <c r="AZ118" s="1891"/>
      <c r="BA118" s="1891"/>
      <c r="BB118" s="1892"/>
      <c r="BC118" s="1589"/>
      <c r="BD118" s="1589"/>
      <c r="BE118" s="1589"/>
      <c r="BF118" s="1589">
        <v>10</v>
      </c>
      <c r="BG118" s="1895">
        <v>10</v>
      </c>
      <c r="BH118" s="1895"/>
      <c r="BI118" s="1895"/>
      <c r="BJ118" s="1895"/>
      <c r="BK118" s="1893"/>
      <c r="BL118" s="1896">
        <f t="shared" ref="BL118" si="28">SUM(J118:BA118)+(BM118*10)</f>
        <v>115</v>
      </c>
      <c r="BM118" s="1548">
        <f t="shared" si="27"/>
        <v>3</v>
      </c>
      <c r="BN118" s="598">
        <f>SUM(BM116:BM118)</f>
        <v>41</v>
      </c>
      <c r="BO118" s="480">
        <f>SUM(BL116:BL118)</f>
        <v>3318</v>
      </c>
      <c r="BP118" s="1662" t="s">
        <v>151</v>
      </c>
      <c r="BQ118" s="59" t="s">
        <v>514</v>
      </c>
      <c r="BR118" s="445" t="s">
        <v>507</v>
      </c>
      <c r="BS118" s="420">
        <v>2015</v>
      </c>
    </row>
    <row r="119" spans="3:71" ht="17.25" customHeight="1" x14ac:dyDescent="0.25">
      <c r="C119" s="554" t="s">
        <v>293</v>
      </c>
      <c r="D119" s="553">
        <v>1</v>
      </c>
      <c r="E119" s="946" t="s">
        <v>14</v>
      </c>
      <c r="F119" s="521" t="s">
        <v>119</v>
      </c>
      <c r="G119" s="521" t="s">
        <v>75</v>
      </c>
      <c r="H119" s="522" t="s">
        <v>506</v>
      </c>
      <c r="I119" s="523">
        <v>2013</v>
      </c>
      <c r="J119" s="524"/>
      <c r="K119" s="522">
        <v>75</v>
      </c>
      <c r="L119" s="522">
        <v>85</v>
      </c>
      <c r="M119" s="522"/>
      <c r="N119" s="525"/>
      <c r="O119" s="522">
        <v>200</v>
      </c>
      <c r="P119" s="522"/>
      <c r="Q119" s="522">
        <v>85</v>
      </c>
      <c r="R119" s="522"/>
      <c r="S119" s="522">
        <v>170</v>
      </c>
      <c r="T119" s="522"/>
      <c r="U119" s="523">
        <v>75</v>
      </c>
      <c r="V119" s="522"/>
      <c r="W119" s="522">
        <v>170</v>
      </c>
      <c r="X119" s="522"/>
      <c r="Y119" s="522">
        <v>75</v>
      </c>
      <c r="Z119" s="522"/>
      <c r="AA119" s="522">
        <v>75</v>
      </c>
      <c r="AB119" s="526"/>
      <c r="AC119" s="527">
        <v>100</v>
      </c>
      <c r="AD119" s="528"/>
      <c r="AE119" s="522">
        <v>170</v>
      </c>
      <c r="AF119" s="523">
        <v>200</v>
      </c>
      <c r="AG119" s="523"/>
      <c r="AH119" s="523"/>
      <c r="AI119" s="585"/>
      <c r="AJ119" s="522">
        <v>170</v>
      </c>
      <c r="AK119" s="522"/>
      <c r="AL119" s="522">
        <v>200</v>
      </c>
      <c r="AM119" s="522"/>
      <c r="AN119" s="522"/>
      <c r="AO119" s="522"/>
      <c r="AP119" s="522">
        <v>81</v>
      </c>
      <c r="AQ119" s="522">
        <v>230</v>
      </c>
      <c r="AR119" s="522"/>
      <c r="AS119" s="522"/>
      <c r="AT119" s="522">
        <v>87</v>
      </c>
      <c r="AU119" s="528">
        <v>200</v>
      </c>
      <c r="AV119" s="522"/>
      <c r="AW119" s="522">
        <v>75</v>
      </c>
      <c r="AX119" s="522"/>
      <c r="AY119" s="522"/>
      <c r="AZ119" s="523"/>
      <c r="BA119" s="523"/>
      <c r="BB119" s="524"/>
      <c r="BC119" s="522"/>
      <c r="BD119" s="522"/>
      <c r="BE119" s="522"/>
      <c r="BF119" s="522"/>
      <c r="BG119" s="528"/>
      <c r="BH119" s="528"/>
      <c r="BI119" s="528"/>
      <c r="BJ119" s="528"/>
      <c r="BK119" s="526"/>
      <c r="BL119" s="776">
        <f t="shared" ref="BL119:BL132" si="29">SUM(J119:BA119)+(BM119*10)</f>
        <v>2713</v>
      </c>
      <c r="BM119" s="776">
        <f t="shared" si="27"/>
        <v>19</v>
      </c>
      <c r="BN119" s="96"/>
      <c r="BP119" s="521" t="s">
        <v>119</v>
      </c>
      <c r="BQ119" s="521" t="s">
        <v>75</v>
      </c>
      <c r="BR119" s="522" t="s">
        <v>506</v>
      </c>
      <c r="BS119" s="523">
        <v>2013</v>
      </c>
    </row>
    <row r="120" spans="3:71" ht="17.25" customHeight="1" x14ac:dyDescent="0.25">
      <c r="C120" s="554" t="s">
        <v>294</v>
      </c>
      <c r="D120" s="560">
        <v>2</v>
      </c>
      <c r="E120" s="947" t="s">
        <v>14</v>
      </c>
      <c r="F120" s="61" t="s">
        <v>119</v>
      </c>
      <c r="G120" s="61" t="s">
        <v>94</v>
      </c>
      <c r="H120" s="62" t="s">
        <v>506</v>
      </c>
      <c r="I120" s="220">
        <v>2011</v>
      </c>
      <c r="J120" s="423"/>
      <c r="K120" s="62"/>
      <c r="L120" s="62">
        <v>170</v>
      </c>
      <c r="M120" s="62"/>
      <c r="N120" s="62"/>
      <c r="O120" s="62"/>
      <c r="P120" s="62"/>
      <c r="Q120" s="62"/>
      <c r="R120" s="62"/>
      <c r="S120" s="62"/>
      <c r="T120" s="62"/>
      <c r="U120" s="220">
        <v>170</v>
      </c>
      <c r="V120" s="62"/>
      <c r="W120" s="62"/>
      <c r="X120" s="62"/>
      <c r="Y120" s="62"/>
      <c r="Z120" s="62"/>
      <c r="AA120" s="62"/>
      <c r="AB120" s="221"/>
      <c r="AC120" s="424">
        <v>150</v>
      </c>
      <c r="AD120" s="385"/>
      <c r="AE120" s="62"/>
      <c r="AF120" s="220"/>
      <c r="AG120" s="220">
        <v>150</v>
      </c>
      <c r="AH120" s="220"/>
      <c r="AI120" s="62"/>
      <c r="AJ120" s="586"/>
      <c r="AK120" s="586">
        <v>150</v>
      </c>
      <c r="AL120" s="586"/>
      <c r="AM120" s="586">
        <v>150</v>
      </c>
      <c r="AN120" s="586"/>
      <c r="AO120" s="586"/>
      <c r="AP120" s="586">
        <v>195</v>
      </c>
      <c r="AQ120" s="586"/>
      <c r="AR120" s="586">
        <v>140</v>
      </c>
      <c r="AS120" s="586"/>
      <c r="AT120" s="586">
        <v>87</v>
      </c>
      <c r="AU120" s="903"/>
      <c r="AV120" s="586">
        <v>170</v>
      </c>
      <c r="AW120" s="586">
        <v>135</v>
      </c>
      <c r="AX120" s="586"/>
      <c r="AY120" s="586">
        <v>125</v>
      </c>
      <c r="AZ120" s="587"/>
      <c r="BA120" s="587"/>
      <c r="BB120" s="904"/>
      <c r="BC120" s="586"/>
      <c r="BD120" s="586"/>
      <c r="BE120" s="586"/>
      <c r="BF120" s="586"/>
      <c r="BG120" s="903"/>
      <c r="BH120" s="903"/>
      <c r="BI120" s="903"/>
      <c r="BJ120" s="903"/>
      <c r="BK120" s="984"/>
      <c r="BL120" s="1419">
        <f t="shared" ref="BL120:BL131" si="30">SUM(J120:BA120)+(BM120*10)</f>
        <v>1912</v>
      </c>
      <c r="BM120" s="1554">
        <f t="shared" si="27"/>
        <v>12</v>
      </c>
      <c r="BN120" s="96"/>
      <c r="BP120" s="61" t="s">
        <v>119</v>
      </c>
      <c r="BQ120" s="61" t="s">
        <v>94</v>
      </c>
      <c r="BR120" s="62" t="s">
        <v>506</v>
      </c>
      <c r="BS120" s="220">
        <v>2011</v>
      </c>
    </row>
    <row r="121" spans="3:71" ht="17.25" customHeight="1" x14ac:dyDescent="0.25">
      <c r="C121" s="554" t="s">
        <v>295</v>
      </c>
      <c r="D121" s="555">
        <v>3</v>
      </c>
      <c r="E121" s="947" t="s">
        <v>14</v>
      </c>
      <c r="F121" s="61" t="s">
        <v>154</v>
      </c>
      <c r="G121" s="61" t="s">
        <v>96</v>
      </c>
      <c r="H121" s="62" t="s">
        <v>506</v>
      </c>
      <c r="I121" s="220">
        <v>2011</v>
      </c>
      <c r="J121" s="423"/>
      <c r="K121" s="62"/>
      <c r="L121" s="62">
        <v>150</v>
      </c>
      <c r="M121" s="63"/>
      <c r="N121" s="63"/>
      <c r="O121" s="62"/>
      <c r="P121" s="62"/>
      <c r="Q121" s="62"/>
      <c r="R121" s="62"/>
      <c r="S121" s="62"/>
      <c r="T121" s="62"/>
      <c r="U121" s="220">
        <v>150</v>
      </c>
      <c r="V121" s="62"/>
      <c r="W121" s="62"/>
      <c r="X121" s="62"/>
      <c r="Y121" s="62"/>
      <c r="Z121" s="62"/>
      <c r="AA121" s="62"/>
      <c r="AB121" s="221"/>
      <c r="AC121" s="424">
        <v>135</v>
      </c>
      <c r="AD121" s="385"/>
      <c r="AE121" s="62"/>
      <c r="AF121" s="220"/>
      <c r="AG121" s="220"/>
      <c r="AH121" s="220"/>
      <c r="AI121" s="62"/>
      <c r="AJ121" s="62"/>
      <c r="AK121" s="62"/>
      <c r="AL121" s="62"/>
      <c r="AM121" s="62"/>
      <c r="AN121" s="62"/>
      <c r="AO121" s="62"/>
      <c r="AP121" s="62">
        <v>210</v>
      </c>
      <c r="AQ121" s="62"/>
      <c r="AR121" s="62"/>
      <c r="AS121" s="62"/>
      <c r="AT121" s="62">
        <v>87</v>
      </c>
      <c r="AU121" s="385"/>
      <c r="AV121" s="62"/>
      <c r="AW121" s="62">
        <v>105</v>
      </c>
      <c r="AX121" s="62"/>
      <c r="AY121" s="62">
        <v>165</v>
      </c>
      <c r="AZ121" s="220"/>
      <c r="BA121" s="220"/>
      <c r="BB121" s="423"/>
      <c r="BC121" s="62"/>
      <c r="BD121" s="62"/>
      <c r="BE121" s="62"/>
      <c r="BF121" s="62"/>
      <c r="BG121" s="385"/>
      <c r="BH121" s="385"/>
      <c r="BI121" s="385"/>
      <c r="BJ121" s="385"/>
      <c r="BK121" s="221"/>
      <c r="BL121" s="1419">
        <f t="shared" si="30"/>
        <v>1072</v>
      </c>
      <c r="BM121" s="1554">
        <f t="shared" si="27"/>
        <v>7</v>
      </c>
      <c r="BN121" s="96"/>
      <c r="BP121" s="61" t="s">
        <v>154</v>
      </c>
      <c r="BQ121" s="61" t="s">
        <v>96</v>
      </c>
      <c r="BR121" s="62" t="s">
        <v>506</v>
      </c>
      <c r="BS121" s="220">
        <v>2011</v>
      </c>
    </row>
    <row r="122" spans="3:71" ht="17.25" customHeight="1" x14ac:dyDescent="0.25">
      <c r="C122" s="554" t="s">
        <v>296</v>
      </c>
      <c r="D122" s="555">
        <v>4</v>
      </c>
      <c r="E122" s="947" t="s">
        <v>14</v>
      </c>
      <c r="F122" s="61" t="s">
        <v>799</v>
      </c>
      <c r="G122" s="61" t="s">
        <v>126</v>
      </c>
      <c r="H122" s="62" t="s">
        <v>506</v>
      </c>
      <c r="I122" s="220">
        <v>2014</v>
      </c>
      <c r="J122" s="423">
        <v>30</v>
      </c>
      <c r="K122" s="62"/>
      <c r="L122" s="62"/>
      <c r="M122" s="62"/>
      <c r="N122" s="62"/>
      <c r="O122" s="62"/>
      <c r="P122" s="62">
        <v>30</v>
      </c>
      <c r="Q122" s="62"/>
      <c r="R122" s="62"/>
      <c r="S122" s="62"/>
      <c r="T122" s="62"/>
      <c r="U122" s="220"/>
      <c r="V122" s="62"/>
      <c r="W122" s="62"/>
      <c r="X122" s="62">
        <v>40</v>
      </c>
      <c r="Y122" s="62"/>
      <c r="Z122" s="62">
        <v>33</v>
      </c>
      <c r="AA122" s="62"/>
      <c r="AB122" s="221"/>
      <c r="AC122" s="424"/>
      <c r="AD122" s="385"/>
      <c r="AE122" s="62"/>
      <c r="AF122" s="220">
        <v>80</v>
      </c>
      <c r="AG122" s="220"/>
      <c r="AH122" s="220"/>
      <c r="AI122" s="220"/>
      <c r="AJ122" s="62">
        <v>80</v>
      </c>
      <c r="AK122" s="62"/>
      <c r="AL122" s="62">
        <v>80</v>
      </c>
      <c r="AM122" s="62"/>
      <c r="AN122" s="62"/>
      <c r="AO122" s="62"/>
      <c r="AP122" s="62"/>
      <c r="AQ122" s="62">
        <v>77</v>
      </c>
      <c r="AR122" s="62"/>
      <c r="AS122" s="62"/>
      <c r="AT122" s="62"/>
      <c r="AU122" s="385">
        <v>65</v>
      </c>
      <c r="AV122" s="62"/>
      <c r="AW122" s="62"/>
      <c r="AX122" s="62"/>
      <c r="AY122" s="62"/>
      <c r="AZ122" s="220"/>
      <c r="BA122" s="220"/>
      <c r="BB122" s="423"/>
      <c r="BC122" s="62"/>
      <c r="BD122" s="62"/>
      <c r="BE122" s="62"/>
      <c r="BF122" s="62"/>
      <c r="BG122" s="385"/>
      <c r="BH122" s="385">
        <v>10</v>
      </c>
      <c r="BI122" s="385">
        <v>10</v>
      </c>
      <c r="BJ122" s="385"/>
      <c r="BK122" s="221"/>
      <c r="BL122" s="1419">
        <f t="shared" si="30"/>
        <v>625</v>
      </c>
      <c r="BM122" s="1554">
        <f t="shared" si="27"/>
        <v>11</v>
      </c>
      <c r="BN122" s="96"/>
      <c r="BP122" s="61" t="s">
        <v>799</v>
      </c>
      <c r="BQ122" s="61" t="s">
        <v>126</v>
      </c>
      <c r="BR122" s="62" t="s">
        <v>506</v>
      </c>
      <c r="BS122" s="220">
        <v>2014</v>
      </c>
    </row>
    <row r="123" spans="3:71" ht="17.25" customHeight="1" x14ac:dyDescent="0.25">
      <c r="C123" s="554" t="s">
        <v>297</v>
      </c>
      <c r="D123" s="555">
        <v>5</v>
      </c>
      <c r="E123" s="947" t="s">
        <v>14</v>
      </c>
      <c r="F123" s="61" t="s">
        <v>844</v>
      </c>
      <c r="G123" s="61" t="s">
        <v>139</v>
      </c>
      <c r="H123" s="62" t="s">
        <v>506</v>
      </c>
      <c r="I123" s="220">
        <v>2014</v>
      </c>
      <c r="J123" s="423"/>
      <c r="K123" s="62"/>
      <c r="L123" s="62"/>
      <c r="M123" s="62"/>
      <c r="N123" s="62"/>
      <c r="O123" s="62"/>
      <c r="P123" s="62">
        <v>33</v>
      </c>
      <c r="Q123" s="62"/>
      <c r="R123" s="62"/>
      <c r="S123" s="62"/>
      <c r="T123" s="62"/>
      <c r="U123" s="220"/>
      <c r="V123" s="62"/>
      <c r="W123" s="62"/>
      <c r="X123" s="62">
        <v>24</v>
      </c>
      <c r="Y123" s="62"/>
      <c r="Z123" s="62">
        <v>30</v>
      </c>
      <c r="AA123" s="62"/>
      <c r="AB123" s="221"/>
      <c r="AC123" s="424"/>
      <c r="AD123" s="385"/>
      <c r="AE123" s="62"/>
      <c r="AF123" s="220">
        <v>60</v>
      </c>
      <c r="AG123" s="220"/>
      <c r="AH123" s="220"/>
      <c r="AI123" s="220"/>
      <c r="AJ123" s="62"/>
      <c r="AK123" s="62"/>
      <c r="AL123" s="62">
        <v>32</v>
      </c>
      <c r="AM123" s="62"/>
      <c r="AN123" s="62"/>
      <c r="AO123" s="62"/>
      <c r="AP123" s="62"/>
      <c r="AQ123" s="62"/>
      <c r="AR123" s="62"/>
      <c r="AS123" s="62"/>
      <c r="AT123" s="62"/>
      <c r="AU123" s="385"/>
      <c r="AV123" s="62"/>
      <c r="AW123" s="62"/>
      <c r="AX123" s="62"/>
      <c r="AY123" s="62"/>
      <c r="AZ123" s="220"/>
      <c r="BA123" s="220"/>
      <c r="BB123" s="423"/>
      <c r="BC123" s="62"/>
      <c r="BD123" s="62"/>
      <c r="BE123" s="62"/>
      <c r="BF123" s="62"/>
      <c r="BG123" s="385"/>
      <c r="BH123" s="385"/>
      <c r="BI123" s="385"/>
      <c r="BJ123" s="385"/>
      <c r="BK123" s="221"/>
      <c r="BL123" s="1419">
        <f t="shared" si="30"/>
        <v>229</v>
      </c>
      <c r="BM123" s="1554">
        <f t="shared" si="27"/>
        <v>5</v>
      </c>
      <c r="BN123" s="96"/>
      <c r="BP123" s="61" t="s">
        <v>844</v>
      </c>
      <c r="BQ123" s="61" t="s">
        <v>139</v>
      </c>
      <c r="BR123" s="62" t="s">
        <v>506</v>
      </c>
      <c r="BS123" s="220">
        <v>2014</v>
      </c>
    </row>
    <row r="124" spans="3:71" ht="17.25" customHeight="1" x14ac:dyDescent="0.25">
      <c r="C124" s="554" t="s">
        <v>298</v>
      </c>
      <c r="D124" s="555">
        <v>6</v>
      </c>
      <c r="E124" s="947" t="s">
        <v>14</v>
      </c>
      <c r="F124" s="61" t="s">
        <v>894</v>
      </c>
      <c r="G124" s="61" t="s">
        <v>80</v>
      </c>
      <c r="H124" s="247" t="s">
        <v>507</v>
      </c>
      <c r="I124" s="220">
        <v>2014</v>
      </c>
      <c r="J124" s="423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220"/>
      <c r="V124" s="62"/>
      <c r="W124" s="62"/>
      <c r="X124" s="62">
        <v>29</v>
      </c>
      <c r="Y124" s="62"/>
      <c r="Z124" s="62"/>
      <c r="AA124" s="62"/>
      <c r="AB124" s="221"/>
      <c r="AC124" s="424"/>
      <c r="AD124" s="385"/>
      <c r="AE124" s="62"/>
      <c r="AF124" s="220">
        <v>54</v>
      </c>
      <c r="AG124" s="220"/>
      <c r="AH124" s="220"/>
      <c r="AI124" s="220"/>
      <c r="AJ124" s="62"/>
      <c r="AK124" s="62"/>
      <c r="AL124" s="62">
        <v>45</v>
      </c>
      <c r="AM124" s="62"/>
      <c r="AN124" s="62"/>
      <c r="AO124" s="62"/>
      <c r="AP124" s="62"/>
      <c r="AQ124" s="62"/>
      <c r="AR124" s="62"/>
      <c r="AS124" s="62"/>
      <c r="AT124" s="62"/>
      <c r="AU124" s="385"/>
      <c r="AV124" s="62"/>
      <c r="AW124" s="62"/>
      <c r="AX124" s="62"/>
      <c r="AY124" s="62"/>
      <c r="AZ124" s="220"/>
      <c r="BA124" s="220"/>
      <c r="BB124" s="423"/>
      <c r="BC124" s="62"/>
      <c r="BD124" s="62"/>
      <c r="BE124" s="62"/>
      <c r="BF124" s="62"/>
      <c r="BG124" s="385"/>
      <c r="BH124" s="385"/>
      <c r="BI124" s="385"/>
      <c r="BJ124" s="385"/>
      <c r="BK124" s="221"/>
      <c r="BL124" s="1419">
        <f t="shared" si="30"/>
        <v>158</v>
      </c>
      <c r="BM124" s="1554">
        <f t="shared" si="27"/>
        <v>3</v>
      </c>
      <c r="BN124" s="96"/>
      <c r="BP124" s="61" t="s">
        <v>894</v>
      </c>
      <c r="BQ124" s="61" t="s">
        <v>80</v>
      </c>
      <c r="BR124" s="247" t="s">
        <v>507</v>
      </c>
      <c r="BS124" s="220">
        <v>2014</v>
      </c>
    </row>
    <row r="125" spans="3:71" ht="17.25" customHeight="1" x14ac:dyDescent="0.25">
      <c r="C125" s="554" t="s">
        <v>299</v>
      </c>
      <c r="D125" s="555">
        <v>7</v>
      </c>
      <c r="E125" s="947" t="s">
        <v>14</v>
      </c>
      <c r="F125" s="61" t="s">
        <v>995</v>
      </c>
      <c r="G125" s="61" t="s">
        <v>142</v>
      </c>
      <c r="H125" s="62" t="s">
        <v>506</v>
      </c>
      <c r="I125" s="220">
        <v>2017</v>
      </c>
      <c r="J125" s="423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220"/>
      <c r="V125" s="62"/>
      <c r="W125" s="62"/>
      <c r="X125" s="62"/>
      <c r="Y125" s="62"/>
      <c r="Z125" s="62"/>
      <c r="AA125" s="62"/>
      <c r="AB125" s="221"/>
      <c r="AC125" s="424"/>
      <c r="AD125" s="385"/>
      <c r="AE125" s="62"/>
      <c r="AF125" s="220"/>
      <c r="AG125" s="220"/>
      <c r="AH125" s="220"/>
      <c r="AI125" s="62">
        <v>75</v>
      </c>
      <c r="AJ125" s="62"/>
      <c r="AK125" s="62"/>
      <c r="AL125" s="62">
        <v>20</v>
      </c>
      <c r="AM125" s="62"/>
      <c r="AN125" s="62"/>
      <c r="AO125" s="62"/>
      <c r="AP125" s="62"/>
      <c r="AQ125" s="62"/>
      <c r="AR125" s="62"/>
      <c r="AS125" s="62"/>
      <c r="AT125" s="62"/>
      <c r="AU125" s="385"/>
      <c r="AV125" s="62"/>
      <c r="AW125" s="62"/>
      <c r="AX125" s="62"/>
      <c r="AY125" s="62"/>
      <c r="AZ125" s="220"/>
      <c r="BA125" s="220"/>
      <c r="BB125" s="423"/>
      <c r="BC125" s="62"/>
      <c r="BD125" s="62"/>
      <c r="BE125" s="62"/>
      <c r="BF125" s="62"/>
      <c r="BG125" s="385"/>
      <c r="BH125" s="385"/>
      <c r="BI125" s="385"/>
      <c r="BJ125" s="385"/>
      <c r="BK125" s="221"/>
      <c r="BL125" s="1419">
        <f t="shared" si="30"/>
        <v>115</v>
      </c>
      <c r="BM125" s="1554">
        <f t="shared" si="27"/>
        <v>2</v>
      </c>
      <c r="BN125" s="96"/>
      <c r="BP125" s="61" t="s">
        <v>995</v>
      </c>
      <c r="BQ125" s="61" t="s">
        <v>142</v>
      </c>
      <c r="BR125" s="62" t="s">
        <v>506</v>
      </c>
      <c r="BS125" s="220">
        <v>2017</v>
      </c>
    </row>
    <row r="126" spans="3:71" ht="17.25" customHeight="1" x14ac:dyDescent="0.25">
      <c r="C126" s="554" t="s">
        <v>300</v>
      </c>
      <c r="D126" s="555">
        <v>8</v>
      </c>
      <c r="E126" s="947" t="s">
        <v>14</v>
      </c>
      <c r="F126" s="61" t="s">
        <v>844</v>
      </c>
      <c r="G126" s="61" t="s">
        <v>162</v>
      </c>
      <c r="H126" s="248" t="s">
        <v>507</v>
      </c>
      <c r="I126" s="220">
        <v>2012</v>
      </c>
      <c r="J126" s="423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220"/>
      <c r="V126" s="62"/>
      <c r="W126" s="62"/>
      <c r="X126" s="62"/>
      <c r="Y126" s="62"/>
      <c r="Z126" s="62"/>
      <c r="AA126" s="62"/>
      <c r="AB126" s="221"/>
      <c r="AC126" s="424"/>
      <c r="AD126" s="385"/>
      <c r="AE126" s="62"/>
      <c r="AF126" s="220"/>
      <c r="AG126" s="220"/>
      <c r="AH126" s="220"/>
      <c r="AI126" s="220"/>
      <c r="AJ126" s="62"/>
      <c r="AK126" s="62"/>
      <c r="AL126" s="62"/>
      <c r="AM126" s="62">
        <v>28</v>
      </c>
      <c r="AN126" s="62"/>
      <c r="AO126" s="62"/>
      <c r="AP126" s="62"/>
      <c r="AQ126" s="62"/>
      <c r="AR126" s="62"/>
      <c r="AS126" s="62"/>
      <c r="AT126" s="62"/>
      <c r="AU126" s="385">
        <v>54</v>
      </c>
      <c r="AV126" s="62"/>
      <c r="AW126" s="62"/>
      <c r="AX126" s="62"/>
      <c r="AY126" s="62"/>
      <c r="AZ126" s="220"/>
      <c r="BA126" s="220"/>
      <c r="BB126" s="423"/>
      <c r="BC126" s="62"/>
      <c r="BD126" s="62"/>
      <c r="BE126" s="62"/>
      <c r="BF126" s="62"/>
      <c r="BG126" s="385"/>
      <c r="BH126" s="385"/>
      <c r="BI126" s="385"/>
      <c r="BJ126" s="385"/>
      <c r="BK126" s="221"/>
      <c r="BL126" s="1419">
        <f t="shared" si="30"/>
        <v>102</v>
      </c>
      <c r="BM126" s="1554">
        <f t="shared" si="27"/>
        <v>2</v>
      </c>
      <c r="BN126" s="96"/>
      <c r="BP126" s="61" t="s">
        <v>844</v>
      </c>
      <c r="BQ126" s="61" t="s">
        <v>162</v>
      </c>
      <c r="BR126" s="248" t="s">
        <v>507</v>
      </c>
      <c r="BS126" s="220">
        <v>2012</v>
      </c>
    </row>
    <row r="127" spans="3:71" ht="17.25" customHeight="1" x14ac:dyDescent="0.25">
      <c r="C127" s="554" t="s">
        <v>301</v>
      </c>
      <c r="D127" s="555">
        <v>9</v>
      </c>
      <c r="E127" s="947" t="s">
        <v>14</v>
      </c>
      <c r="F127" s="61" t="s">
        <v>171</v>
      </c>
      <c r="G127" s="61" t="s">
        <v>80</v>
      </c>
      <c r="H127" s="90" t="s">
        <v>506</v>
      </c>
      <c r="I127" s="220">
        <v>2012</v>
      </c>
      <c r="J127" s="423"/>
      <c r="K127" s="62"/>
      <c r="L127" s="62"/>
      <c r="M127" s="63"/>
      <c r="N127" s="63"/>
      <c r="O127" s="62"/>
      <c r="P127" s="62"/>
      <c r="Q127" s="62"/>
      <c r="R127" s="62"/>
      <c r="S127" s="62"/>
      <c r="T127" s="62"/>
      <c r="U127" s="220"/>
      <c r="V127" s="62"/>
      <c r="W127" s="62"/>
      <c r="X127" s="62"/>
      <c r="Y127" s="62"/>
      <c r="Z127" s="62"/>
      <c r="AA127" s="62"/>
      <c r="AB127" s="221"/>
      <c r="AC127" s="424"/>
      <c r="AD127" s="385"/>
      <c r="AE127" s="62"/>
      <c r="AF127" s="220"/>
      <c r="AG127" s="220"/>
      <c r="AH127" s="220"/>
      <c r="AI127" s="587"/>
      <c r="AJ127" s="62"/>
      <c r="AK127" s="62"/>
      <c r="AL127" s="62"/>
      <c r="AM127" s="62"/>
      <c r="AN127" s="62"/>
      <c r="AO127" s="62"/>
      <c r="AP127" s="62">
        <v>86</v>
      </c>
      <c r="AQ127" s="62"/>
      <c r="AR127" s="62"/>
      <c r="AS127" s="62"/>
      <c r="AT127" s="62"/>
      <c r="AU127" s="385"/>
      <c r="AV127" s="62"/>
      <c r="AW127" s="62"/>
      <c r="AX127" s="62"/>
      <c r="AY127" s="62"/>
      <c r="AZ127" s="220"/>
      <c r="BA127" s="220"/>
      <c r="BB127" s="423"/>
      <c r="BC127" s="62"/>
      <c r="BD127" s="62"/>
      <c r="BE127" s="62"/>
      <c r="BF127" s="62"/>
      <c r="BG127" s="385"/>
      <c r="BH127" s="385"/>
      <c r="BI127" s="385"/>
      <c r="BJ127" s="385"/>
      <c r="BK127" s="221"/>
      <c r="BL127" s="1419">
        <f t="shared" si="30"/>
        <v>96</v>
      </c>
      <c r="BM127" s="1554">
        <f t="shared" si="27"/>
        <v>1</v>
      </c>
      <c r="BN127" s="96"/>
      <c r="BP127" s="61" t="s">
        <v>171</v>
      </c>
      <c r="BQ127" s="61" t="s">
        <v>80</v>
      </c>
      <c r="BR127" s="90" t="s">
        <v>506</v>
      </c>
      <c r="BS127" s="220">
        <v>2012</v>
      </c>
    </row>
    <row r="128" spans="3:71" ht="17.25" customHeight="1" x14ac:dyDescent="0.25">
      <c r="C128" s="554" t="s">
        <v>302</v>
      </c>
      <c r="D128" s="555">
        <v>10</v>
      </c>
      <c r="E128" s="947" t="s">
        <v>14</v>
      </c>
      <c r="F128" s="61" t="s">
        <v>81</v>
      </c>
      <c r="G128" s="61" t="s">
        <v>170</v>
      </c>
      <c r="H128" s="248" t="s">
        <v>507</v>
      </c>
      <c r="I128" s="220">
        <v>2013</v>
      </c>
      <c r="J128" s="423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220"/>
      <c r="V128" s="62"/>
      <c r="W128" s="62"/>
      <c r="X128" s="62"/>
      <c r="Y128" s="62"/>
      <c r="Z128" s="62"/>
      <c r="AA128" s="62"/>
      <c r="AB128" s="221"/>
      <c r="AC128" s="424"/>
      <c r="AD128" s="385"/>
      <c r="AE128" s="62"/>
      <c r="AF128" s="220"/>
      <c r="AG128" s="220"/>
      <c r="AH128" s="220"/>
      <c r="AI128" s="220"/>
      <c r="AJ128" s="62"/>
      <c r="AK128" s="62"/>
      <c r="AL128" s="62">
        <v>16</v>
      </c>
      <c r="AM128" s="62"/>
      <c r="AN128" s="62"/>
      <c r="AO128" s="62"/>
      <c r="AP128" s="62"/>
      <c r="AQ128" s="62"/>
      <c r="AR128" s="62"/>
      <c r="AS128" s="62"/>
      <c r="AT128" s="62"/>
      <c r="AU128" s="385">
        <v>28</v>
      </c>
      <c r="AV128" s="62"/>
      <c r="AW128" s="62"/>
      <c r="AX128" s="62"/>
      <c r="AY128" s="62"/>
      <c r="AZ128" s="220"/>
      <c r="BA128" s="220"/>
      <c r="BB128" s="423"/>
      <c r="BC128" s="62"/>
      <c r="BD128" s="62"/>
      <c r="BE128" s="62"/>
      <c r="BF128" s="62"/>
      <c r="BG128" s="385"/>
      <c r="BH128" s="385"/>
      <c r="BI128" s="385"/>
      <c r="BJ128" s="385"/>
      <c r="BK128" s="221"/>
      <c r="BL128" s="1419">
        <f t="shared" si="30"/>
        <v>64</v>
      </c>
      <c r="BM128" s="1554">
        <f t="shared" si="27"/>
        <v>2</v>
      </c>
      <c r="BN128" s="96"/>
      <c r="BP128" s="61" t="s">
        <v>81</v>
      </c>
      <c r="BQ128" s="61" t="s">
        <v>170</v>
      </c>
      <c r="BR128" s="248" t="s">
        <v>507</v>
      </c>
      <c r="BS128" s="220">
        <v>2013</v>
      </c>
    </row>
    <row r="129" spans="3:71" ht="17.25" customHeight="1" x14ac:dyDescent="0.25">
      <c r="C129" s="554" t="s">
        <v>303</v>
      </c>
      <c r="D129" s="555">
        <v>11</v>
      </c>
      <c r="E129" s="947" t="s">
        <v>14</v>
      </c>
      <c r="F129" s="61" t="s">
        <v>1062</v>
      </c>
      <c r="G129" s="61" t="s">
        <v>1063</v>
      </c>
      <c r="H129" s="62" t="s">
        <v>507</v>
      </c>
      <c r="I129" s="220">
        <v>2017</v>
      </c>
      <c r="J129" s="423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220"/>
      <c r="V129" s="62"/>
      <c r="W129" s="62"/>
      <c r="X129" s="62"/>
      <c r="Y129" s="62"/>
      <c r="Z129" s="62"/>
      <c r="AA129" s="62"/>
      <c r="AB129" s="221"/>
      <c r="AC129" s="424"/>
      <c r="AD129" s="385"/>
      <c r="AE129" s="62"/>
      <c r="AF129" s="220"/>
      <c r="AG129" s="220"/>
      <c r="AH129" s="220"/>
      <c r="AI129" s="220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385"/>
      <c r="AV129" s="62"/>
      <c r="AW129" s="62"/>
      <c r="AX129" s="62"/>
      <c r="AY129" s="62"/>
      <c r="AZ129" s="220"/>
      <c r="BA129" s="220"/>
      <c r="BB129" s="423"/>
      <c r="BC129" s="62"/>
      <c r="BD129" s="62"/>
      <c r="BE129" s="62"/>
      <c r="BF129" s="62"/>
      <c r="BG129" s="385"/>
      <c r="BH129" s="385"/>
      <c r="BI129" s="385"/>
      <c r="BJ129" s="385"/>
      <c r="BK129" s="221"/>
      <c r="BL129" s="1419">
        <f t="shared" si="30"/>
        <v>0</v>
      </c>
      <c r="BM129" s="1554">
        <f t="shared" si="27"/>
        <v>0</v>
      </c>
      <c r="BN129" s="96"/>
      <c r="BP129" s="61" t="s">
        <v>1062</v>
      </c>
      <c r="BQ129" s="61" t="s">
        <v>1063</v>
      </c>
      <c r="BR129" s="62" t="s">
        <v>507</v>
      </c>
      <c r="BS129" s="220">
        <v>2017</v>
      </c>
    </row>
    <row r="130" spans="3:71" ht="17.25" customHeight="1" thickBot="1" x14ac:dyDescent="0.3">
      <c r="C130" s="554" t="s">
        <v>304</v>
      </c>
      <c r="D130" s="555">
        <v>12</v>
      </c>
      <c r="E130" s="947" t="s">
        <v>14</v>
      </c>
      <c r="F130" s="61" t="s">
        <v>862</v>
      </c>
      <c r="G130" s="61" t="s">
        <v>81</v>
      </c>
      <c r="H130" s="62" t="s">
        <v>507</v>
      </c>
      <c r="I130" s="220">
        <v>2013</v>
      </c>
      <c r="J130" s="423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220"/>
      <c r="V130" s="62"/>
      <c r="W130" s="62"/>
      <c r="X130" s="62"/>
      <c r="Y130" s="62"/>
      <c r="Z130" s="62"/>
      <c r="AA130" s="62"/>
      <c r="AB130" s="221"/>
      <c r="AC130" s="424"/>
      <c r="AD130" s="385"/>
      <c r="AE130" s="62"/>
      <c r="AF130" s="220"/>
      <c r="AG130" s="220"/>
      <c r="AH130" s="220"/>
      <c r="AI130" s="220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385"/>
      <c r="AV130" s="62"/>
      <c r="AW130" s="62"/>
      <c r="AX130" s="62"/>
      <c r="AY130" s="62"/>
      <c r="AZ130" s="220"/>
      <c r="BA130" s="220"/>
      <c r="BB130" s="423"/>
      <c r="BC130" s="62"/>
      <c r="BD130" s="62"/>
      <c r="BE130" s="62"/>
      <c r="BF130" s="62"/>
      <c r="BG130" s="385"/>
      <c r="BH130" s="385"/>
      <c r="BI130" s="385"/>
      <c r="BJ130" s="385"/>
      <c r="BK130" s="221"/>
      <c r="BL130" s="1419">
        <f t="shared" si="30"/>
        <v>0</v>
      </c>
      <c r="BM130" s="1554">
        <f t="shared" si="27"/>
        <v>0</v>
      </c>
      <c r="BN130" s="96"/>
      <c r="BP130" s="61" t="s">
        <v>862</v>
      </c>
      <c r="BQ130" s="61" t="s">
        <v>81</v>
      </c>
      <c r="BR130" s="62" t="s">
        <v>507</v>
      </c>
      <c r="BS130" s="220">
        <v>2013</v>
      </c>
    </row>
    <row r="131" spans="3:71" ht="17.25" customHeight="1" thickBot="1" x14ac:dyDescent="0.3">
      <c r="C131" s="554" t="s">
        <v>305</v>
      </c>
      <c r="D131" s="555">
        <v>13</v>
      </c>
      <c r="E131" s="948" t="s">
        <v>14</v>
      </c>
      <c r="F131" s="529" t="s">
        <v>133</v>
      </c>
      <c r="G131" s="529" t="s">
        <v>112</v>
      </c>
      <c r="H131" s="530" t="s">
        <v>506</v>
      </c>
      <c r="I131" s="531">
        <v>2009</v>
      </c>
      <c r="J131" s="532"/>
      <c r="K131" s="530"/>
      <c r="L131" s="530"/>
      <c r="M131" s="530"/>
      <c r="N131" s="530"/>
      <c r="O131" s="530"/>
      <c r="P131" s="530"/>
      <c r="Q131" s="530"/>
      <c r="R131" s="530"/>
      <c r="S131" s="530"/>
      <c r="T131" s="530"/>
      <c r="U131" s="531"/>
      <c r="V131" s="530"/>
      <c r="W131" s="530"/>
      <c r="X131" s="530"/>
      <c r="Y131" s="530"/>
      <c r="Z131" s="530"/>
      <c r="AA131" s="530"/>
      <c r="AB131" s="533"/>
      <c r="AC131" s="534"/>
      <c r="AD131" s="535"/>
      <c r="AE131" s="530"/>
      <c r="AF131" s="531"/>
      <c r="AG131" s="531"/>
      <c r="AH131" s="531"/>
      <c r="AI131" s="531"/>
      <c r="AJ131" s="530"/>
      <c r="AK131" s="530"/>
      <c r="AL131" s="530"/>
      <c r="AM131" s="530"/>
      <c r="AN131" s="530"/>
      <c r="AO131" s="530"/>
      <c r="AP131" s="530"/>
      <c r="AQ131" s="530"/>
      <c r="AR131" s="530"/>
      <c r="AS131" s="530"/>
      <c r="AT131" s="530"/>
      <c r="AU131" s="535"/>
      <c r="AV131" s="530"/>
      <c r="AW131" s="530"/>
      <c r="AX131" s="530"/>
      <c r="AY131" s="530"/>
      <c r="AZ131" s="531"/>
      <c r="BA131" s="531"/>
      <c r="BB131" s="532"/>
      <c r="BC131" s="530"/>
      <c r="BD131" s="530"/>
      <c r="BE131" s="530"/>
      <c r="BF131" s="530"/>
      <c r="BG131" s="535"/>
      <c r="BH131" s="535"/>
      <c r="BI131" s="535"/>
      <c r="BJ131" s="535"/>
      <c r="BK131" s="533"/>
      <c r="BL131" s="1420">
        <f t="shared" si="30"/>
        <v>0</v>
      </c>
      <c r="BM131" s="2045">
        <f t="shared" si="27"/>
        <v>0</v>
      </c>
      <c r="BN131" s="769">
        <f>SUM(BM119:BM131)</f>
        <v>64</v>
      </c>
      <c r="BO131" s="481">
        <f>SUM(BL119:BL131)</f>
        <v>7086</v>
      </c>
      <c r="BP131" s="529" t="s">
        <v>133</v>
      </c>
      <c r="BQ131" s="529" t="s">
        <v>112</v>
      </c>
      <c r="BR131" s="530" t="s">
        <v>506</v>
      </c>
      <c r="BS131" s="531">
        <v>2009</v>
      </c>
    </row>
    <row r="132" spans="3:71" ht="17.25" customHeight="1" x14ac:dyDescent="0.25">
      <c r="C132" s="554" t="s">
        <v>306</v>
      </c>
      <c r="D132" s="553">
        <v>1</v>
      </c>
      <c r="E132" s="989" t="s">
        <v>673</v>
      </c>
      <c r="F132" s="990" t="s">
        <v>719</v>
      </c>
      <c r="G132" s="447" t="s">
        <v>136</v>
      </c>
      <c r="H132" s="454" t="s">
        <v>506</v>
      </c>
      <c r="I132" s="457">
        <v>2014</v>
      </c>
      <c r="J132" s="450"/>
      <c r="K132" s="454"/>
      <c r="L132" s="454"/>
      <c r="M132" s="454"/>
      <c r="N132" s="454"/>
      <c r="O132" s="454"/>
      <c r="P132" s="454"/>
      <c r="Q132" s="454"/>
      <c r="R132" s="454"/>
      <c r="S132" s="454"/>
      <c r="T132" s="454"/>
      <c r="U132" s="454"/>
      <c r="V132" s="454"/>
      <c r="W132" s="454"/>
      <c r="X132" s="454">
        <v>48</v>
      </c>
      <c r="Y132" s="454"/>
      <c r="Z132" s="454"/>
      <c r="AA132" s="454"/>
      <c r="AB132" s="454"/>
      <c r="AC132" s="448"/>
      <c r="AD132" s="488"/>
      <c r="AE132" s="454"/>
      <c r="AF132" s="454"/>
      <c r="AG132" s="454"/>
      <c r="AH132" s="454"/>
      <c r="AI132" s="454"/>
      <c r="AJ132" s="454"/>
      <c r="AK132" s="454"/>
      <c r="AL132" s="450"/>
      <c r="AM132" s="454"/>
      <c r="AN132" s="454"/>
      <c r="AO132" s="454"/>
      <c r="AP132" s="454"/>
      <c r="AQ132" s="454"/>
      <c r="AR132" s="454"/>
      <c r="AS132" s="454"/>
      <c r="AT132" s="454"/>
      <c r="AU132" s="450"/>
      <c r="AV132" s="454"/>
      <c r="AW132" s="454"/>
      <c r="AX132" s="454"/>
      <c r="AY132" s="454"/>
      <c r="AZ132" s="454"/>
      <c r="BA132" s="448"/>
      <c r="BB132" s="488">
        <v>10</v>
      </c>
      <c r="BC132" s="454">
        <v>10</v>
      </c>
      <c r="BD132" s="454"/>
      <c r="BE132" s="454"/>
      <c r="BF132" s="454"/>
      <c r="BG132" s="450"/>
      <c r="BH132" s="450"/>
      <c r="BI132" s="450"/>
      <c r="BJ132" s="450"/>
      <c r="BK132" s="1532"/>
      <c r="BL132" s="449">
        <f t="shared" si="29"/>
        <v>78</v>
      </c>
      <c r="BM132" s="1995">
        <f t="shared" si="27"/>
        <v>3</v>
      </c>
      <c r="BP132" s="990" t="s">
        <v>774</v>
      </c>
      <c r="BQ132" s="447" t="s">
        <v>126</v>
      </c>
      <c r="BR132" s="454" t="s">
        <v>506</v>
      </c>
      <c r="BS132" s="457">
        <v>2013</v>
      </c>
    </row>
    <row r="133" spans="3:71" ht="17.25" customHeight="1" x14ac:dyDescent="0.25">
      <c r="C133" s="554" t="s">
        <v>307</v>
      </c>
      <c r="D133" s="555">
        <v>2</v>
      </c>
      <c r="E133" s="661" t="s">
        <v>673</v>
      </c>
      <c r="F133" s="36" t="s">
        <v>774</v>
      </c>
      <c r="G133" s="37" t="s">
        <v>126</v>
      </c>
      <c r="H133" s="38" t="s">
        <v>506</v>
      </c>
      <c r="I133" s="401">
        <v>2013</v>
      </c>
      <c r="J133" s="372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>
        <v>53</v>
      </c>
      <c r="Y133" s="38"/>
      <c r="Z133" s="38">
        <v>50</v>
      </c>
      <c r="AA133" s="38"/>
      <c r="AB133" s="38"/>
      <c r="AC133" s="198"/>
      <c r="AD133" s="399"/>
      <c r="AE133" s="38"/>
      <c r="AF133" s="38"/>
      <c r="AG133" s="38"/>
      <c r="AH133" s="38"/>
      <c r="AI133" s="38"/>
      <c r="AJ133" s="38"/>
      <c r="AK133" s="38"/>
      <c r="AL133" s="372"/>
      <c r="AM133" s="38"/>
      <c r="AN133" s="38"/>
      <c r="AO133" s="38"/>
      <c r="AP133" s="38"/>
      <c r="AQ133" s="38"/>
      <c r="AR133" s="38"/>
      <c r="AS133" s="38"/>
      <c r="AT133" s="38"/>
      <c r="AU133" s="38">
        <v>48</v>
      </c>
      <c r="AV133" s="38"/>
      <c r="AW133" s="38"/>
      <c r="AX133" s="38"/>
      <c r="AY133" s="38"/>
      <c r="AZ133" s="38"/>
      <c r="BA133" s="198"/>
      <c r="BB133" s="399">
        <v>10</v>
      </c>
      <c r="BC133" s="38">
        <v>10</v>
      </c>
      <c r="BD133" s="38"/>
      <c r="BE133" s="38"/>
      <c r="BF133" s="38">
        <v>10</v>
      </c>
      <c r="BG133" s="38"/>
      <c r="BH133" s="1529"/>
      <c r="BI133" s="1529"/>
      <c r="BJ133" s="1529"/>
      <c r="BK133" s="1994"/>
      <c r="BL133" s="1544">
        <f t="shared" ref="BL133:BL137" si="31">SUM(J133:BA133)+(BM133*10)</f>
        <v>211</v>
      </c>
      <c r="BM133" s="1546">
        <f t="shared" si="27"/>
        <v>6</v>
      </c>
      <c r="BP133" s="36" t="s">
        <v>868</v>
      </c>
      <c r="BQ133" s="37" t="s">
        <v>65</v>
      </c>
      <c r="BR133" s="38" t="s">
        <v>507</v>
      </c>
      <c r="BS133" s="401">
        <v>2013</v>
      </c>
    </row>
    <row r="134" spans="3:71" ht="17.25" customHeight="1" x14ac:dyDescent="0.25">
      <c r="C134" s="554" t="s">
        <v>308</v>
      </c>
      <c r="D134" s="555">
        <v>3</v>
      </c>
      <c r="E134" s="661" t="s">
        <v>673</v>
      </c>
      <c r="F134" s="36" t="s">
        <v>868</v>
      </c>
      <c r="G134" s="37" t="s">
        <v>65</v>
      </c>
      <c r="H134" s="38" t="s">
        <v>507</v>
      </c>
      <c r="I134" s="401">
        <v>2013</v>
      </c>
      <c r="J134" s="372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>
        <v>38</v>
      </c>
      <c r="Y134" s="38"/>
      <c r="Z134" s="38">
        <v>43</v>
      </c>
      <c r="AA134" s="38"/>
      <c r="AB134" s="38"/>
      <c r="AC134" s="198"/>
      <c r="AD134" s="399"/>
      <c r="AE134" s="38"/>
      <c r="AF134" s="38"/>
      <c r="AG134" s="38"/>
      <c r="AH134" s="38"/>
      <c r="AI134" s="38"/>
      <c r="AJ134" s="38"/>
      <c r="AK134" s="38"/>
      <c r="AL134" s="372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198"/>
      <c r="BB134" s="399"/>
      <c r="BC134" s="38"/>
      <c r="BD134" s="38"/>
      <c r="BE134" s="38"/>
      <c r="BF134" s="38">
        <v>10</v>
      </c>
      <c r="BG134" s="38"/>
      <c r="BH134" s="1529"/>
      <c r="BI134" s="1529"/>
      <c r="BJ134" s="1529"/>
      <c r="BK134" s="1994"/>
      <c r="BL134" s="1544">
        <f t="shared" si="31"/>
        <v>111</v>
      </c>
      <c r="BM134" s="1546">
        <f t="shared" ref="BM134:BM136" si="32">COUNTA(J134:BK134)</f>
        <v>3</v>
      </c>
      <c r="BP134" s="36" t="s">
        <v>719</v>
      </c>
      <c r="BQ134" s="37" t="s">
        <v>136</v>
      </c>
      <c r="BR134" s="38" t="s">
        <v>506</v>
      </c>
      <c r="BS134" s="401">
        <v>2014</v>
      </c>
    </row>
    <row r="135" spans="3:71" ht="17.25" customHeight="1" thickBot="1" x14ac:dyDescent="0.3">
      <c r="C135" s="554" t="s">
        <v>309</v>
      </c>
      <c r="D135" s="555">
        <v>4</v>
      </c>
      <c r="E135" s="661" t="s">
        <v>673</v>
      </c>
      <c r="F135" s="36" t="s">
        <v>674</v>
      </c>
      <c r="G135" s="37" t="s">
        <v>675</v>
      </c>
      <c r="H135" s="38" t="s">
        <v>506</v>
      </c>
      <c r="I135" s="401">
        <v>2011</v>
      </c>
      <c r="J135" s="372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>
        <v>12</v>
      </c>
      <c r="AB135" s="38"/>
      <c r="AC135" s="198"/>
      <c r="AD135" s="399"/>
      <c r="AE135" s="38"/>
      <c r="AF135" s="38"/>
      <c r="AG135" s="38"/>
      <c r="AH135" s="38"/>
      <c r="AI135" s="38"/>
      <c r="AJ135" s="38"/>
      <c r="AK135" s="38"/>
      <c r="AL135" s="372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>
        <v>60</v>
      </c>
      <c r="AW135" s="38"/>
      <c r="AX135" s="38"/>
      <c r="AY135" s="38"/>
      <c r="AZ135" s="38"/>
      <c r="BA135" s="198"/>
      <c r="BB135" s="399"/>
      <c r="BC135" s="38"/>
      <c r="BD135" s="38"/>
      <c r="BE135" s="38"/>
      <c r="BF135" s="38"/>
      <c r="BG135" s="38"/>
      <c r="BH135" s="1529"/>
      <c r="BI135" s="1529"/>
      <c r="BJ135" s="1529"/>
      <c r="BK135" s="1994"/>
      <c r="BL135" s="1544">
        <f t="shared" si="31"/>
        <v>92</v>
      </c>
      <c r="BM135" s="1546">
        <f t="shared" si="32"/>
        <v>2</v>
      </c>
      <c r="BP135" s="36" t="s">
        <v>674</v>
      </c>
      <c r="BQ135" s="37" t="s">
        <v>675</v>
      </c>
      <c r="BR135" s="38" t="s">
        <v>506</v>
      </c>
      <c r="BS135" s="401">
        <v>2011</v>
      </c>
    </row>
    <row r="136" spans="3:71" ht="17.25" customHeight="1" thickBot="1" x14ac:dyDescent="0.3">
      <c r="C136" s="554" t="s">
        <v>310</v>
      </c>
      <c r="D136" s="557">
        <v>5</v>
      </c>
      <c r="E136" s="995" t="s">
        <v>673</v>
      </c>
      <c r="F136" s="996" t="s">
        <v>867</v>
      </c>
      <c r="G136" s="997" t="s">
        <v>82</v>
      </c>
      <c r="H136" s="998" t="s">
        <v>506</v>
      </c>
      <c r="I136" s="999">
        <v>2010</v>
      </c>
      <c r="J136" s="1000"/>
      <c r="K136" s="998"/>
      <c r="L136" s="998"/>
      <c r="M136" s="998"/>
      <c r="N136" s="998"/>
      <c r="O136" s="998"/>
      <c r="P136" s="998"/>
      <c r="Q136" s="998"/>
      <c r="R136" s="998"/>
      <c r="S136" s="998"/>
      <c r="T136" s="998"/>
      <c r="U136" s="998"/>
      <c r="V136" s="998"/>
      <c r="W136" s="998"/>
      <c r="X136" s="998"/>
      <c r="Y136" s="998"/>
      <c r="Z136" s="998"/>
      <c r="AA136" s="998"/>
      <c r="AB136" s="998"/>
      <c r="AC136" s="1001"/>
      <c r="AD136" s="1359"/>
      <c r="AE136" s="1358"/>
      <c r="AF136" s="1358"/>
      <c r="AG136" s="1358"/>
      <c r="AH136" s="1358"/>
      <c r="AI136" s="1358"/>
      <c r="AJ136" s="1358"/>
      <c r="AK136" s="1358"/>
      <c r="AL136" s="1000"/>
      <c r="AM136" s="998"/>
      <c r="AN136" s="998"/>
      <c r="AO136" s="998"/>
      <c r="AP136" s="998"/>
      <c r="AQ136" s="998"/>
      <c r="AR136" s="998"/>
      <c r="AS136" s="998"/>
      <c r="AT136" s="998"/>
      <c r="AU136" s="1000"/>
      <c r="AV136" s="998"/>
      <c r="AW136" s="998"/>
      <c r="AX136" s="998"/>
      <c r="AY136" s="998"/>
      <c r="AZ136" s="998"/>
      <c r="BA136" s="1001"/>
      <c r="BB136" s="1359"/>
      <c r="BC136" s="1358"/>
      <c r="BD136" s="1358"/>
      <c r="BE136" s="1358"/>
      <c r="BF136" s="1358">
        <v>10</v>
      </c>
      <c r="BG136" s="2011"/>
      <c r="BH136" s="1156"/>
      <c r="BI136" s="1156"/>
      <c r="BJ136" s="1156"/>
      <c r="BK136" s="1242"/>
      <c r="BL136" s="1547">
        <f t="shared" si="31"/>
        <v>10</v>
      </c>
      <c r="BM136" s="1546">
        <f t="shared" si="32"/>
        <v>1</v>
      </c>
      <c r="BN136" s="588">
        <f>SUM(BM132:BM136)</f>
        <v>15</v>
      </c>
      <c r="BO136" s="482">
        <f>SUM(BL132:BL136)</f>
        <v>502</v>
      </c>
      <c r="BP136" s="996" t="s">
        <v>867</v>
      </c>
      <c r="BQ136" s="997" t="s">
        <v>82</v>
      </c>
      <c r="BR136" s="998" t="s">
        <v>506</v>
      </c>
      <c r="BS136" s="999">
        <v>2010</v>
      </c>
    </row>
    <row r="137" spans="3:71" ht="17.25" customHeight="1" x14ac:dyDescent="0.25">
      <c r="C137" s="554" t="s">
        <v>311</v>
      </c>
      <c r="D137" s="560">
        <v>1</v>
      </c>
      <c r="E137" s="1002" t="s">
        <v>13</v>
      </c>
      <c r="F137" s="1003" t="s">
        <v>115</v>
      </c>
      <c r="G137" s="1003" t="s">
        <v>116</v>
      </c>
      <c r="H137" s="1004" t="s">
        <v>506</v>
      </c>
      <c r="I137" s="1005">
        <v>2011</v>
      </c>
      <c r="J137" s="1006"/>
      <c r="K137" s="1004"/>
      <c r="L137" s="1004">
        <v>200</v>
      </c>
      <c r="M137" s="1004">
        <v>105</v>
      </c>
      <c r="N137" s="1004"/>
      <c r="O137" s="1004"/>
      <c r="P137" s="1004"/>
      <c r="Q137" s="1004"/>
      <c r="R137" s="1004"/>
      <c r="S137" s="1004"/>
      <c r="T137" s="1004">
        <v>125</v>
      </c>
      <c r="U137" s="1147">
        <v>200</v>
      </c>
      <c r="V137" s="1148"/>
      <c r="W137" s="1148"/>
      <c r="X137" s="1148">
        <v>85</v>
      </c>
      <c r="Y137" s="1148"/>
      <c r="Z137" s="1148"/>
      <c r="AA137" s="1148"/>
      <c r="AB137" s="1149">
        <v>200</v>
      </c>
      <c r="AC137" s="1150">
        <v>170</v>
      </c>
      <c r="AD137" s="1151"/>
      <c r="AE137" s="1148"/>
      <c r="AF137" s="1147"/>
      <c r="AG137" s="1147">
        <v>200</v>
      </c>
      <c r="AH137" s="1147">
        <v>150</v>
      </c>
      <c r="AI137" s="1147"/>
      <c r="AJ137" s="1148"/>
      <c r="AK137" s="1148">
        <v>200</v>
      </c>
      <c r="AL137" s="1148"/>
      <c r="AM137" s="1148">
        <v>200</v>
      </c>
      <c r="AN137" s="1148">
        <v>115</v>
      </c>
      <c r="AO137" s="1148">
        <v>130</v>
      </c>
      <c r="AP137" s="1148">
        <v>230</v>
      </c>
      <c r="AQ137" s="1148"/>
      <c r="AR137" s="1148">
        <v>230</v>
      </c>
      <c r="AS137" s="1148">
        <v>77</v>
      </c>
      <c r="AT137" s="1148">
        <v>77</v>
      </c>
      <c r="AU137" s="1151"/>
      <c r="AV137" s="1148">
        <v>150</v>
      </c>
      <c r="AW137" s="1148">
        <v>170</v>
      </c>
      <c r="AX137" s="1148"/>
      <c r="AY137" s="1148">
        <v>195</v>
      </c>
      <c r="AZ137" s="1147"/>
      <c r="BA137" s="1147"/>
      <c r="BB137" s="1152">
        <v>10</v>
      </c>
      <c r="BC137" s="1148">
        <v>10</v>
      </c>
      <c r="BD137" s="1148"/>
      <c r="BE137" s="1148"/>
      <c r="BF137" s="1148">
        <v>10</v>
      </c>
      <c r="BG137" s="1151"/>
      <c r="BH137" s="1151"/>
      <c r="BI137" s="1151"/>
      <c r="BJ137" s="1151"/>
      <c r="BK137" s="2023"/>
      <c r="BL137" s="906">
        <f t="shared" si="31"/>
        <v>3439</v>
      </c>
      <c r="BM137" s="917">
        <f t="shared" ref="BM137:BM167" si="33">COUNTA(J137:BK137)</f>
        <v>23</v>
      </c>
      <c r="BN137" s="600"/>
      <c r="BO137" s="194"/>
      <c r="BP137" s="1003" t="s">
        <v>115</v>
      </c>
      <c r="BQ137" s="1003" t="s">
        <v>116</v>
      </c>
      <c r="BR137" s="1004" t="s">
        <v>506</v>
      </c>
      <c r="BS137" s="1005">
        <v>2011</v>
      </c>
    </row>
    <row r="138" spans="3:71" ht="17.25" customHeight="1" x14ac:dyDescent="0.25">
      <c r="C138" s="554" t="s">
        <v>312</v>
      </c>
      <c r="D138" s="560">
        <v>2</v>
      </c>
      <c r="E138" s="1007" t="s">
        <v>13</v>
      </c>
      <c r="F138" s="64" t="s">
        <v>519</v>
      </c>
      <c r="G138" s="64" t="s">
        <v>73</v>
      </c>
      <c r="H138" s="65" t="s">
        <v>506</v>
      </c>
      <c r="I138" s="224">
        <v>2015</v>
      </c>
      <c r="J138" s="427"/>
      <c r="K138" s="65"/>
      <c r="L138" s="65">
        <v>39</v>
      </c>
      <c r="M138" s="65"/>
      <c r="N138" s="65">
        <v>200</v>
      </c>
      <c r="O138" s="65"/>
      <c r="P138" s="65">
        <v>100</v>
      </c>
      <c r="Q138" s="65"/>
      <c r="R138" s="65">
        <v>200</v>
      </c>
      <c r="S138" s="65"/>
      <c r="T138" s="65"/>
      <c r="U138" s="224"/>
      <c r="V138" s="65">
        <v>200</v>
      </c>
      <c r="W138" s="65"/>
      <c r="X138" s="65">
        <v>75</v>
      </c>
      <c r="Y138" s="65"/>
      <c r="Z138" s="65">
        <v>68</v>
      </c>
      <c r="AA138" s="65"/>
      <c r="AB138" s="225"/>
      <c r="AC138" s="428"/>
      <c r="AD138" s="387">
        <v>200</v>
      </c>
      <c r="AE138" s="65"/>
      <c r="AF138" s="224"/>
      <c r="AG138" s="224"/>
      <c r="AH138" s="224"/>
      <c r="AI138" s="224">
        <v>200</v>
      </c>
      <c r="AJ138" s="65"/>
      <c r="AK138" s="65">
        <v>57</v>
      </c>
      <c r="AL138" s="65">
        <v>100</v>
      </c>
      <c r="AM138" s="65"/>
      <c r="AN138" s="65"/>
      <c r="AO138" s="65"/>
      <c r="AP138" s="65">
        <v>42</v>
      </c>
      <c r="AQ138" s="65">
        <v>113</v>
      </c>
      <c r="AR138" s="65"/>
      <c r="AS138" s="65"/>
      <c r="AT138" s="65">
        <v>77</v>
      </c>
      <c r="AU138" s="387">
        <v>125</v>
      </c>
      <c r="AV138" s="65"/>
      <c r="AW138" s="65">
        <v>26</v>
      </c>
      <c r="AX138" s="65">
        <v>260</v>
      </c>
      <c r="AY138" s="65"/>
      <c r="AZ138" s="224"/>
      <c r="BA138" s="224"/>
      <c r="BB138" s="427"/>
      <c r="BC138" s="65"/>
      <c r="BD138" s="65"/>
      <c r="BE138" s="65"/>
      <c r="BF138" s="65"/>
      <c r="BG138" s="387"/>
      <c r="BH138" s="387"/>
      <c r="BI138" s="387"/>
      <c r="BJ138" s="387"/>
      <c r="BK138" s="2024"/>
      <c r="BL138" s="906">
        <f t="shared" ref="BL138:BL150" si="34">SUM(J138:BA138)+(BM138*10)</f>
        <v>2252</v>
      </c>
      <c r="BM138" s="917">
        <f t="shared" si="33"/>
        <v>17</v>
      </c>
      <c r="BN138" s="96"/>
      <c r="BP138" s="64" t="s">
        <v>519</v>
      </c>
      <c r="BQ138" s="64" t="s">
        <v>73</v>
      </c>
      <c r="BR138" s="65" t="s">
        <v>506</v>
      </c>
      <c r="BS138" s="224">
        <v>2015</v>
      </c>
    </row>
    <row r="139" spans="3:71" ht="17.25" customHeight="1" x14ac:dyDescent="0.25">
      <c r="C139" s="554" t="s">
        <v>313</v>
      </c>
      <c r="D139" s="555">
        <v>3</v>
      </c>
      <c r="E139" s="1007" t="s">
        <v>13</v>
      </c>
      <c r="F139" s="64" t="s">
        <v>117</v>
      </c>
      <c r="G139" s="64" t="s">
        <v>178</v>
      </c>
      <c r="H139" s="65" t="s">
        <v>506</v>
      </c>
      <c r="I139" s="224">
        <v>2015</v>
      </c>
      <c r="J139" s="427"/>
      <c r="K139" s="65"/>
      <c r="L139" s="65">
        <v>20</v>
      </c>
      <c r="M139" s="67"/>
      <c r="N139" s="65">
        <v>170</v>
      </c>
      <c r="O139" s="65"/>
      <c r="P139" s="65">
        <v>85</v>
      </c>
      <c r="Q139" s="65"/>
      <c r="R139" s="65">
        <v>170</v>
      </c>
      <c r="S139" s="65"/>
      <c r="T139" s="65"/>
      <c r="U139" s="224"/>
      <c r="V139" s="65">
        <v>170</v>
      </c>
      <c r="W139" s="65"/>
      <c r="X139" s="65"/>
      <c r="Y139" s="65"/>
      <c r="Z139" s="65">
        <v>75</v>
      </c>
      <c r="AA139" s="65"/>
      <c r="AB139" s="225"/>
      <c r="AC139" s="428"/>
      <c r="AD139" s="387">
        <v>170</v>
      </c>
      <c r="AE139" s="65"/>
      <c r="AF139" s="224"/>
      <c r="AG139" s="224"/>
      <c r="AH139" s="224"/>
      <c r="AI139" s="224">
        <v>170</v>
      </c>
      <c r="AJ139" s="65"/>
      <c r="AK139" s="65"/>
      <c r="AL139" s="65"/>
      <c r="AM139" s="65"/>
      <c r="AN139" s="65"/>
      <c r="AO139" s="65"/>
      <c r="AP139" s="65"/>
      <c r="AQ139" s="65">
        <v>140</v>
      </c>
      <c r="AR139" s="65"/>
      <c r="AS139" s="65"/>
      <c r="AT139" s="65"/>
      <c r="AU139" s="387">
        <v>115</v>
      </c>
      <c r="AV139" s="65"/>
      <c r="AW139" s="65"/>
      <c r="AX139" s="65"/>
      <c r="AY139" s="65"/>
      <c r="AZ139" s="224"/>
      <c r="BA139" s="224"/>
      <c r="BB139" s="427"/>
      <c r="BC139" s="65"/>
      <c r="BD139" s="65"/>
      <c r="BE139" s="65"/>
      <c r="BF139" s="65"/>
      <c r="BG139" s="387"/>
      <c r="BH139" s="387"/>
      <c r="BI139" s="387"/>
      <c r="BJ139" s="387"/>
      <c r="BK139" s="2024"/>
      <c r="BL139" s="906">
        <f t="shared" si="34"/>
        <v>1385</v>
      </c>
      <c r="BM139" s="917">
        <f t="shared" si="33"/>
        <v>10</v>
      </c>
      <c r="BN139" s="96"/>
      <c r="BP139" s="64" t="s">
        <v>117</v>
      </c>
      <c r="BQ139" s="64" t="s">
        <v>178</v>
      </c>
      <c r="BR139" s="65" t="s">
        <v>506</v>
      </c>
      <c r="BS139" s="224">
        <v>2015</v>
      </c>
    </row>
    <row r="140" spans="3:71" ht="17.25" customHeight="1" x14ac:dyDescent="0.25">
      <c r="C140" s="554" t="s">
        <v>314</v>
      </c>
      <c r="D140" s="555">
        <v>4</v>
      </c>
      <c r="E140" s="1007" t="s">
        <v>13</v>
      </c>
      <c r="F140" s="64" t="s">
        <v>93</v>
      </c>
      <c r="G140" s="64" t="s">
        <v>94</v>
      </c>
      <c r="H140" s="65" t="s">
        <v>506</v>
      </c>
      <c r="I140" s="224">
        <v>2011</v>
      </c>
      <c r="J140" s="427"/>
      <c r="K140" s="65">
        <v>68</v>
      </c>
      <c r="L140" s="65">
        <v>57</v>
      </c>
      <c r="M140" s="65">
        <v>57</v>
      </c>
      <c r="N140" s="65"/>
      <c r="O140" s="65"/>
      <c r="P140" s="65"/>
      <c r="Q140" s="65">
        <v>48</v>
      </c>
      <c r="R140" s="65"/>
      <c r="S140" s="65"/>
      <c r="T140" s="65">
        <v>80</v>
      </c>
      <c r="U140" s="224">
        <v>85</v>
      </c>
      <c r="V140" s="65"/>
      <c r="W140" s="65"/>
      <c r="X140" s="65"/>
      <c r="Y140" s="65"/>
      <c r="Z140" s="65"/>
      <c r="AA140" s="65">
        <v>68</v>
      </c>
      <c r="AB140" s="225"/>
      <c r="AC140" s="428"/>
      <c r="AD140" s="387"/>
      <c r="AE140" s="65"/>
      <c r="AF140" s="224"/>
      <c r="AG140" s="224"/>
      <c r="AH140" s="224">
        <v>95</v>
      </c>
      <c r="AI140" s="65"/>
      <c r="AJ140" s="65"/>
      <c r="AK140" s="65">
        <v>95</v>
      </c>
      <c r="AL140" s="65"/>
      <c r="AM140" s="65">
        <v>105</v>
      </c>
      <c r="AN140" s="65">
        <v>70</v>
      </c>
      <c r="AO140" s="65"/>
      <c r="AP140" s="65">
        <v>125</v>
      </c>
      <c r="AQ140" s="65"/>
      <c r="AR140" s="65"/>
      <c r="AS140" s="65">
        <v>77</v>
      </c>
      <c r="AT140" s="65"/>
      <c r="AU140" s="387"/>
      <c r="AV140" s="65">
        <v>105</v>
      </c>
      <c r="AW140" s="65">
        <v>51</v>
      </c>
      <c r="AX140" s="65"/>
      <c r="AY140" s="65"/>
      <c r="AZ140" s="224"/>
      <c r="BA140" s="224"/>
      <c r="BB140" s="427"/>
      <c r="BC140" s="65">
        <v>10</v>
      </c>
      <c r="BD140" s="65"/>
      <c r="BE140" s="65"/>
      <c r="BF140" s="65"/>
      <c r="BG140" s="387"/>
      <c r="BH140" s="387"/>
      <c r="BI140" s="387"/>
      <c r="BJ140" s="387"/>
      <c r="BK140" s="2024"/>
      <c r="BL140" s="906">
        <f t="shared" si="34"/>
        <v>1346</v>
      </c>
      <c r="BM140" s="917">
        <f t="shared" si="33"/>
        <v>16</v>
      </c>
      <c r="BN140" s="96"/>
      <c r="BP140" s="64" t="s">
        <v>93</v>
      </c>
      <c r="BQ140" s="64" t="s">
        <v>94</v>
      </c>
      <c r="BR140" s="65" t="s">
        <v>506</v>
      </c>
      <c r="BS140" s="224">
        <v>2011</v>
      </c>
    </row>
    <row r="141" spans="3:71" ht="17.25" customHeight="1" x14ac:dyDescent="0.25">
      <c r="C141" s="554" t="s">
        <v>315</v>
      </c>
      <c r="D141" s="555">
        <v>5</v>
      </c>
      <c r="E141" s="1007" t="s">
        <v>13</v>
      </c>
      <c r="F141" s="64" t="s">
        <v>410</v>
      </c>
      <c r="G141" s="64" t="s">
        <v>411</v>
      </c>
      <c r="H141" s="65" t="s">
        <v>506</v>
      </c>
      <c r="I141" s="224">
        <v>2012</v>
      </c>
      <c r="J141" s="427"/>
      <c r="K141" s="65">
        <v>50</v>
      </c>
      <c r="L141" s="65">
        <v>100</v>
      </c>
      <c r="M141" s="65">
        <v>60</v>
      </c>
      <c r="N141" s="65"/>
      <c r="O141" s="65"/>
      <c r="P141" s="65"/>
      <c r="Q141" s="65">
        <v>38</v>
      </c>
      <c r="R141" s="65"/>
      <c r="S141" s="65"/>
      <c r="T141" s="65"/>
      <c r="U141" s="224">
        <v>70</v>
      </c>
      <c r="V141" s="65"/>
      <c r="W141" s="65"/>
      <c r="X141" s="65"/>
      <c r="Y141" s="65">
        <v>68</v>
      </c>
      <c r="Z141" s="65"/>
      <c r="AA141" s="65">
        <v>53</v>
      </c>
      <c r="AB141" s="225"/>
      <c r="AC141" s="428">
        <v>70</v>
      </c>
      <c r="AD141" s="387"/>
      <c r="AE141" s="65"/>
      <c r="AF141" s="224"/>
      <c r="AG141" s="224">
        <v>105</v>
      </c>
      <c r="AH141" s="224"/>
      <c r="AI141" s="591"/>
      <c r="AJ141" s="65"/>
      <c r="AK141" s="65">
        <v>100</v>
      </c>
      <c r="AL141" s="65"/>
      <c r="AM141" s="65">
        <v>100</v>
      </c>
      <c r="AN141" s="65"/>
      <c r="AO141" s="65"/>
      <c r="AP141" s="65">
        <v>120</v>
      </c>
      <c r="AQ141" s="65"/>
      <c r="AR141" s="65">
        <v>72</v>
      </c>
      <c r="AS141" s="65"/>
      <c r="AT141" s="65">
        <v>77</v>
      </c>
      <c r="AU141" s="387"/>
      <c r="AV141" s="65">
        <v>95</v>
      </c>
      <c r="AW141" s="65"/>
      <c r="AX141" s="65"/>
      <c r="AY141" s="65"/>
      <c r="AZ141" s="224"/>
      <c r="BA141" s="224"/>
      <c r="BB141" s="427"/>
      <c r="BC141" s="65"/>
      <c r="BD141" s="65"/>
      <c r="BE141" s="65"/>
      <c r="BF141" s="65"/>
      <c r="BG141" s="387"/>
      <c r="BH141" s="387"/>
      <c r="BI141" s="387"/>
      <c r="BJ141" s="387"/>
      <c r="BK141" s="2024"/>
      <c r="BL141" s="906">
        <f t="shared" si="34"/>
        <v>1328</v>
      </c>
      <c r="BM141" s="917">
        <f t="shared" si="33"/>
        <v>15</v>
      </c>
      <c r="BN141" s="96"/>
      <c r="BP141" s="64" t="s">
        <v>410</v>
      </c>
      <c r="BQ141" s="64" t="s">
        <v>411</v>
      </c>
      <c r="BR141" s="65" t="s">
        <v>506</v>
      </c>
      <c r="BS141" s="224">
        <v>2012</v>
      </c>
    </row>
    <row r="142" spans="3:71" ht="17.25" customHeight="1" x14ac:dyDescent="0.25">
      <c r="C142" s="554" t="s">
        <v>316</v>
      </c>
      <c r="D142" s="555">
        <v>6</v>
      </c>
      <c r="E142" s="1007" t="s">
        <v>13</v>
      </c>
      <c r="F142" s="64" t="s">
        <v>115</v>
      </c>
      <c r="G142" s="64" t="s">
        <v>126</v>
      </c>
      <c r="H142" s="65" t="s">
        <v>506</v>
      </c>
      <c r="I142" s="224">
        <v>2009</v>
      </c>
      <c r="J142" s="427"/>
      <c r="K142" s="65"/>
      <c r="L142" s="65"/>
      <c r="M142" s="65">
        <v>150</v>
      </c>
      <c r="N142" s="67"/>
      <c r="O142" s="65"/>
      <c r="P142" s="65"/>
      <c r="Q142" s="65"/>
      <c r="R142" s="65"/>
      <c r="S142" s="65"/>
      <c r="T142" s="65">
        <v>105</v>
      </c>
      <c r="U142" s="591"/>
      <c r="V142" s="590"/>
      <c r="W142" s="590"/>
      <c r="X142" s="590"/>
      <c r="Y142" s="590"/>
      <c r="Z142" s="590"/>
      <c r="AA142" s="590"/>
      <c r="AB142" s="592">
        <v>95</v>
      </c>
      <c r="AC142" s="593"/>
      <c r="AD142" s="594"/>
      <c r="AE142" s="590"/>
      <c r="AF142" s="591"/>
      <c r="AG142" s="591"/>
      <c r="AH142" s="591">
        <v>135</v>
      </c>
      <c r="AI142" s="591"/>
      <c r="AJ142" s="590"/>
      <c r="AK142" s="595"/>
      <c r="AL142" s="595"/>
      <c r="AM142" s="595"/>
      <c r="AN142" s="590">
        <v>105</v>
      </c>
      <c r="AO142" s="590">
        <v>120</v>
      </c>
      <c r="AP142" s="590"/>
      <c r="AQ142" s="590"/>
      <c r="AR142" s="590">
        <v>165</v>
      </c>
      <c r="AS142" s="590">
        <v>77</v>
      </c>
      <c r="AT142" s="590"/>
      <c r="AU142" s="596"/>
      <c r="AV142" s="590"/>
      <c r="AW142" s="590"/>
      <c r="AX142" s="590"/>
      <c r="AY142" s="590">
        <v>180</v>
      </c>
      <c r="AZ142" s="591"/>
      <c r="BA142" s="591"/>
      <c r="BB142" s="597">
        <v>10</v>
      </c>
      <c r="BC142" s="590">
        <v>10</v>
      </c>
      <c r="BD142" s="590"/>
      <c r="BE142" s="590"/>
      <c r="BF142" s="590"/>
      <c r="BG142" s="596"/>
      <c r="BH142" s="596"/>
      <c r="BI142" s="596"/>
      <c r="BJ142" s="596"/>
      <c r="BK142" s="2025"/>
      <c r="BL142" s="906">
        <f t="shared" si="34"/>
        <v>1242</v>
      </c>
      <c r="BM142" s="917">
        <f t="shared" si="33"/>
        <v>11</v>
      </c>
      <c r="BN142" s="96"/>
      <c r="BP142" s="64" t="s">
        <v>115</v>
      </c>
      <c r="BQ142" s="64" t="s">
        <v>126</v>
      </c>
      <c r="BR142" s="65" t="s">
        <v>506</v>
      </c>
      <c r="BS142" s="224">
        <v>2009</v>
      </c>
    </row>
    <row r="143" spans="3:71" ht="17.25" customHeight="1" x14ac:dyDescent="0.25">
      <c r="C143" s="554" t="s">
        <v>317</v>
      </c>
      <c r="D143" s="555">
        <v>7</v>
      </c>
      <c r="E143" s="1007" t="s">
        <v>13</v>
      </c>
      <c r="F143" s="64" t="s">
        <v>522</v>
      </c>
      <c r="G143" s="64" t="s">
        <v>70</v>
      </c>
      <c r="H143" s="65" t="s">
        <v>506</v>
      </c>
      <c r="I143" s="224">
        <v>2015</v>
      </c>
      <c r="J143" s="427">
        <v>58</v>
      </c>
      <c r="K143" s="65"/>
      <c r="L143" s="65">
        <v>36</v>
      </c>
      <c r="M143" s="67"/>
      <c r="N143" s="65">
        <v>115</v>
      </c>
      <c r="O143" s="65"/>
      <c r="P143" s="65"/>
      <c r="Q143" s="65"/>
      <c r="R143" s="65">
        <v>135</v>
      </c>
      <c r="S143" s="65"/>
      <c r="T143" s="65"/>
      <c r="U143" s="224"/>
      <c r="V143" s="65">
        <v>100</v>
      </c>
      <c r="W143" s="65"/>
      <c r="X143" s="65"/>
      <c r="Y143" s="65"/>
      <c r="Z143" s="65">
        <v>35</v>
      </c>
      <c r="AA143" s="65"/>
      <c r="AB143" s="225"/>
      <c r="AC143" s="428"/>
      <c r="AD143" s="387"/>
      <c r="AE143" s="65"/>
      <c r="AF143" s="224"/>
      <c r="AG143" s="224"/>
      <c r="AH143" s="224"/>
      <c r="AI143" s="224">
        <v>135</v>
      </c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387"/>
      <c r="AV143" s="65"/>
      <c r="AW143" s="65"/>
      <c r="AX143" s="65">
        <v>195</v>
      </c>
      <c r="AY143" s="65"/>
      <c r="AZ143" s="224"/>
      <c r="BA143" s="224"/>
      <c r="BB143" s="427"/>
      <c r="BC143" s="65"/>
      <c r="BD143" s="65"/>
      <c r="BE143" s="65"/>
      <c r="BF143" s="65"/>
      <c r="BG143" s="387"/>
      <c r="BH143" s="387"/>
      <c r="BI143" s="387"/>
      <c r="BJ143" s="387"/>
      <c r="BK143" s="2024"/>
      <c r="BL143" s="906">
        <f t="shared" si="34"/>
        <v>889</v>
      </c>
      <c r="BM143" s="917">
        <f t="shared" si="33"/>
        <v>8</v>
      </c>
      <c r="BN143" s="96"/>
      <c r="BP143" s="64" t="s">
        <v>522</v>
      </c>
      <c r="BQ143" s="64" t="s">
        <v>70</v>
      </c>
      <c r="BR143" s="65" t="s">
        <v>506</v>
      </c>
      <c r="BS143" s="224">
        <v>2015</v>
      </c>
    </row>
    <row r="144" spans="3:71" ht="17.25" customHeight="1" x14ac:dyDescent="0.25">
      <c r="C144" s="554" t="s">
        <v>318</v>
      </c>
      <c r="D144" s="555">
        <v>8</v>
      </c>
      <c r="E144" s="1008" t="s">
        <v>13</v>
      </c>
      <c r="F144" s="66" t="s">
        <v>117</v>
      </c>
      <c r="G144" s="66" t="s">
        <v>118</v>
      </c>
      <c r="H144" s="65" t="s">
        <v>506</v>
      </c>
      <c r="I144" s="226">
        <v>2012</v>
      </c>
      <c r="J144" s="429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226"/>
      <c r="V144" s="67"/>
      <c r="W144" s="67"/>
      <c r="X144" s="67"/>
      <c r="Y144" s="67"/>
      <c r="Z144" s="67"/>
      <c r="AA144" s="67"/>
      <c r="AB144" s="227"/>
      <c r="AC144" s="430"/>
      <c r="AD144" s="388"/>
      <c r="AE144" s="67"/>
      <c r="AF144" s="226"/>
      <c r="AG144" s="226">
        <v>51</v>
      </c>
      <c r="AH144" s="226"/>
      <c r="AI144" s="589"/>
      <c r="AJ144" s="67"/>
      <c r="AK144" s="67">
        <v>60</v>
      </c>
      <c r="AL144" s="67"/>
      <c r="AM144" s="67">
        <v>54</v>
      </c>
      <c r="AN144" s="67"/>
      <c r="AO144" s="67"/>
      <c r="AP144" s="67">
        <v>195</v>
      </c>
      <c r="AQ144" s="67"/>
      <c r="AR144" s="67">
        <v>180</v>
      </c>
      <c r="AS144" s="67"/>
      <c r="AT144" s="67"/>
      <c r="AU144" s="388"/>
      <c r="AV144" s="67">
        <v>90</v>
      </c>
      <c r="AW144" s="67"/>
      <c r="AX144" s="67"/>
      <c r="AY144" s="67"/>
      <c r="AZ144" s="226"/>
      <c r="BA144" s="226"/>
      <c r="BB144" s="429"/>
      <c r="BC144" s="65"/>
      <c r="BD144" s="65"/>
      <c r="BE144" s="65"/>
      <c r="BF144" s="67"/>
      <c r="BG144" s="388"/>
      <c r="BH144" s="388"/>
      <c r="BI144" s="388"/>
      <c r="BJ144" s="388"/>
      <c r="BK144" s="917"/>
      <c r="BL144" s="906">
        <f t="shared" si="34"/>
        <v>690</v>
      </c>
      <c r="BM144" s="917">
        <f t="shared" si="33"/>
        <v>6</v>
      </c>
      <c r="BN144" s="96"/>
      <c r="BP144" s="66" t="s">
        <v>117</v>
      </c>
      <c r="BQ144" s="66" t="s">
        <v>118</v>
      </c>
      <c r="BR144" s="65" t="s">
        <v>506</v>
      </c>
      <c r="BS144" s="226">
        <v>2012</v>
      </c>
    </row>
    <row r="145" spans="3:71" ht="17.25" customHeight="1" x14ac:dyDescent="0.25">
      <c r="C145" s="554" t="s">
        <v>319</v>
      </c>
      <c r="D145" s="555">
        <v>9</v>
      </c>
      <c r="E145" s="1007" t="s">
        <v>13</v>
      </c>
      <c r="F145" s="64" t="s">
        <v>381</v>
      </c>
      <c r="G145" s="64" t="s">
        <v>81</v>
      </c>
      <c r="H145" s="65" t="s">
        <v>506</v>
      </c>
      <c r="I145" s="224">
        <v>2015</v>
      </c>
      <c r="J145" s="427">
        <v>68</v>
      </c>
      <c r="K145" s="67"/>
      <c r="L145" s="67"/>
      <c r="M145" s="67"/>
      <c r="N145" s="65">
        <v>135</v>
      </c>
      <c r="O145" s="67"/>
      <c r="P145" s="67"/>
      <c r="Q145" s="67"/>
      <c r="R145" s="67">
        <v>150</v>
      </c>
      <c r="S145" s="67"/>
      <c r="T145" s="67"/>
      <c r="U145" s="226"/>
      <c r="V145" s="67"/>
      <c r="W145" s="67"/>
      <c r="X145" s="67"/>
      <c r="Y145" s="67"/>
      <c r="Z145" s="67"/>
      <c r="AA145" s="67"/>
      <c r="AB145" s="227"/>
      <c r="AC145" s="430"/>
      <c r="AD145" s="387"/>
      <c r="AE145" s="65"/>
      <c r="AF145" s="224"/>
      <c r="AG145" s="224"/>
      <c r="AH145" s="224"/>
      <c r="AI145" s="224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387"/>
      <c r="AV145" s="65"/>
      <c r="AW145" s="65"/>
      <c r="AX145" s="65"/>
      <c r="AY145" s="65"/>
      <c r="AZ145" s="224"/>
      <c r="BA145" s="224"/>
      <c r="BB145" s="427"/>
      <c r="BC145" s="65"/>
      <c r="BD145" s="65"/>
      <c r="BE145" s="65"/>
      <c r="BF145" s="65"/>
      <c r="BG145" s="387"/>
      <c r="BH145" s="387"/>
      <c r="BI145" s="387"/>
      <c r="BJ145" s="387"/>
      <c r="BK145" s="2024"/>
      <c r="BL145" s="906">
        <f t="shared" si="34"/>
        <v>383</v>
      </c>
      <c r="BM145" s="917">
        <f t="shared" si="33"/>
        <v>3</v>
      </c>
      <c r="BN145" s="96"/>
      <c r="BP145" s="64" t="s">
        <v>381</v>
      </c>
      <c r="BQ145" s="64" t="s">
        <v>81</v>
      </c>
      <c r="BR145" s="65" t="s">
        <v>506</v>
      </c>
      <c r="BS145" s="224">
        <v>2015</v>
      </c>
    </row>
    <row r="146" spans="3:71" ht="17.25" customHeight="1" x14ac:dyDescent="0.25">
      <c r="C146" s="554" t="s">
        <v>320</v>
      </c>
      <c r="D146" s="555">
        <v>10</v>
      </c>
      <c r="E146" s="1007" t="s">
        <v>13</v>
      </c>
      <c r="F146" s="64" t="s">
        <v>157</v>
      </c>
      <c r="G146" s="64" t="s">
        <v>73</v>
      </c>
      <c r="H146" s="65" t="s">
        <v>506</v>
      </c>
      <c r="I146" s="224">
        <v>2009</v>
      </c>
      <c r="J146" s="427"/>
      <c r="K146" s="65"/>
      <c r="L146" s="65"/>
      <c r="M146" s="65">
        <v>90</v>
      </c>
      <c r="N146" s="67"/>
      <c r="O146" s="65"/>
      <c r="P146" s="65"/>
      <c r="Q146" s="65"/>
      <c r="R146" s="65"/>
      <c r="S146" s="65"/>
      <c r="T146" s="65">
        <v>90</v>
      </c>
      <c r="U146" s="224"/>
      <c r="V146" s="65"/>
      <c r="W146" s="65"/>
      <c r="X146" s="65"/>
      <c r="Y146" s="65"/>
      <c r="Z146" s="65"/>
      <c r="AA146" s="65"/>
      <c r="AB146" s="225"/>
      <c r="AC146" s="428"/>
      <c r="AD146" s="387"/>
      <c r="AE146" s="65"/>
      <c r="AF146" s="224"/>
      <c r="AG146" s="224"/>
      <c r="AH146" s="224">
        <v>70</v>
      </c>
      <c r="AI146" s="224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387"/>
      <c r="AV146" s="65"/>
      <c r="AW146" s="65"/>
      <c r="AX146" s="65"/>
      <c r="AY146" s="65"/>
      <c r="AZ146" s="224"/>
      <c r="BA146" s="224"/>
      <c r="BB146" s="427"/>
      <c r="BC146" s="65"/>
      <c r="BD146" s="65"/>
      <c r="BE146" s="65"/>
      <c r="BF146" s="65"/>
      <c r="BG146" s="387"/>
      <c r="BH146" s="387"/>
      <c r="BI146" s="387"/>
      <c r="BJ146" s="387"/>
      <c r="BK146" s="2024"/>
      <c r="BL146" s="906">
        <f t="shared" si="34"/>
        <v>280</v>
      </c>
      <c r="BM146" s="917">
        <f t="shared" si="33"/>
        <v>3</v>
      </c>
      <c r="BN146" s="96"/>
      <c r="BP146" s="64" t="s">
        <v>157</v>
      </c>
      <c r="BQ146" s="64" t="s">
        <v>73</v>
      </c>
      <c r="BR146" s="65" t="s">
        <v>506</v>
      </c>
      <c r="BS146" s="224">
        <v>2009</v>
      </c>
    </row>
    <row r="147" spans="3:71" ht="17.25" customHeight="1" x14ac:dyDescent="0.25">
      <c r="C147" s="554" t="s">
        <v>321</v>
      </c>
      <c r="D147" s="555">
        <v>11</v>
      </c>
      <c r="E147" s="1007" t="s">
        <v>13</v>
      </c>
      <c r="F147" s="64" t="s">
        <v>847</v>
      </c>
      <c r="G147" s="64" t="s">
        <v>112</v>
      </c>
      <c r="H147" s="65" t="s">
        <v>507</v>
      </c>
      <c r="I147" s="224">
        <v>2016</v>
      </c>
      <c r="J147" s="427"/>
      <c r="K147" s="65"/>
      <c r="L147" s="65"/>
      <c r="M147" s="65"/>
      <c r="N147" s="65"/>
      <c r="O147" s="65"/>
      <c r="P147" s="65"/>
      <c r="Q147" s="65"/>
      <c r="R147" s="65">
        <v>65</v>
      </c>
      <c r="S147" s="65"/>
      <c r="T147" s="65"/>
      <c r="U147" s="224"/>
      <c r="V147" s="65">
        <v>75</v>
      </c>
      <c r="W147" s="65"/>
      <c r="X147" s="65"/>
      <c r="Y147" s="65"/>
      <c r="Z147" s="65"/>
      <c r="AA147" s="65"/>
      <c r="AB147" s="225"/>
      <c r="AC147" s="428"/>
      <c r="AD147" s="387"/>
      <c r="AE147" s="65"/>
      <c r="AF147" s="224"/>
      <c r="AG147" s="224"/>
      <c r="AH147" s="224"/>
      <c r="AI147" s="65">
        <v>70</v>
      </c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387">
        <v>20</v>
      </c>
      <c r="AV147" s="65"/>
      <c r="AW147" s="65"/>
      <c r="AX147" s="65"/>
      <c r="AY147" s="65"/>
      <c r="AZ147" s="224"/>
      <c r="BA147" s="226"/>
      <c r="BB147" s="429"/>
      <c r="BC147" s="67"/>
      <c r="BD147" s="67"/>
      <c r="BE147" s="67"/>
      <c r="BF147" s="67"/>
      <c r="BG147" s="388"/>
      <c r="BH147" s="388"/>
      <c r="BI147" s="388"/>
      <c r="BJ147" s="388"/>
      <c r="BK147" s="917"/>
      <c r="BL147" s="906">
        <f t="shared" si="34"/>
        <v>270</v>
      </c>
      <c r="BM147" s="917">
        <f t="shared" si="33"/>
        <v>4</v>
      </c>
      <c r="BN147" s="96"/>
      <c r="BP147" s="64" t="s">
        <v>847</v>
      </c>
      <c r="BQ147" s="64" t="s">
        <v>112</v>
      </c>
      <c r="BR147" s="65" t="s">
        <v>507</v>
      </c>
      <c r="BS147" s="224">
        <v>2016</v>
      </c>
    </row>
    <row r="148" spans="3:71" ht="17.25" customHeight="1" x14ac:dyDescent="0.25">
      <c r="C148" s="554" t="s">
        <v>322</v>
      </c>
      <c r="D148" s="555">
        <v>12</v>
      </c>
      <c r="E148" s="1007" t="s">
        <v>13</v>
      </c>
      <c r="F148" s="64" t="s">
        <v>847</v>
      </c>
      <c r="G148" s="64" t="s">
        <v>773</v>
      </c>
      <c r="H148" s="65" t="s">
        <v>507</v>
      </c>
      <c r="I148" s="224">
        <v>2018</v>
      </c>
      <c r="J148" s="429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226"/>
      <c r="V148" s="65">
        <v>70</v>
      </c>
      <c r="W148" s="65"/>
      <c r="X148" s="65"/>
      <c r="Y148" s="65"/>
      <c r="Z148" s="65"/>
      <c r="AA148" s="65"/>
      <c r="AB148" s="225"/>
      <c r="AC148" s="428"/>
      <c r="AD148" s="387"/>
      <c r="AE148" s="65"/>
      <c r="AF148" s="224"/>
      <c r="AG148" s="224"/>
      <c r="AH148" s="224"/>
      <c r="AI148" s="224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387">
        <v>17</v>
      </c>
      <c r="AV148" s="67"/>
      <c r="AW148" s="67"/>
      <c r="AX148" s="67"/>
      <c r="AY148" s="67"/>
      <c r="AZ148" s="226"/>
      <c r="BA148" s="226"/>
      <c r="BB148" s="429"/>
      <c r="BC148" s="67"/>
      <c r="BD148" s="67"/>
      <c r="BE148" s="67"/>
      <c r="BF148" s="67"/>
      <c r="BG148" s="388"/>
      <c r="BH148" s="388"/>
      <c r="BI148" s="388"/>
      <c r="BJ148" s="388"/>
      <c r="BK148" s="917"/>
      <c r="BL148" s="906">
        <f t="shared" si="34"/>
        <v>107</v>
      </c>
      <c r="BM148" s="917">
        <f t="shared" si="33"/>
        <v>2</v>
      </c>
      <c r="BN148" s="96"/>
      <c r="BP148" s="64" t="s">
        <v>847</v>
      </c>
      <c r="BQ148" s="64" t="s">
        <v>773</v>
      </c>
      <c r="BR148" s="65" t="s">
        <v>507</v>
      </c>
      <c r="BS148" s="224">
        <v>2018</v>
      </c>
    </row>
    <row r="149" spans="3:71" ht="17.25" customHeight="1" thickBot="1" x14ac:dyDescent="0.3">
      <c r="C149" s="554" t="s">
        <v>323</v>
      </c>
      <c r="D149" s="555">
        <v>13</v>
      </c>
      <c r="E149" s="1008" t="s">
        <v>13</v>
      </c>
      <c r="F149" s="66" t="s">
        <v>838</v>
      </c>
      <c r="G149" s="66" t="s">
        <v>839</v>
      </c>
      <c r="H149" s="67" t="s">
        <v>507</v>
      </c>
      <c r="I149" s="226">
        <v>2014</v>
      </c>
      <c r="J149" s="429"/>
      <c r="K149" s="67"/>
      <c r="L149" s="67"/>
      <c r="M149" s="67"/>
      <c r="N149" s="67"/>
      <c r="O149" s="67">
        <v>85</v>
      </c>
      <c r="P149" s="67"/>
      <c r="Q149" s="67"/>
      <c r="R149" s="67"/>
      <c r="S149" s="67"/>
      <c r="T149" s="67"/>
      <c r="U149" s="226"/>
      <c r="V149" s="67"/>
      <c r="W149" s="67"/>
      <c r="X149" s="67"/>
      <c r="Y149" s="67"/>
      <c r="Z149" s="67"/>
      <c r="AA149" s="67"/>
      <c r="AB149" s="227"/>
      <c r="AC149" s="430"/>
      <c r="AD149" s="388"/>
      <c r="AE149" s="67"/>
      <c r="AF149" s="226"/>
      <c r="AG149" s="226"/>
      <c r="AH149" s="226"/>
      <c r="AI149" s="226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388"/>
      <c r="AV149" s="67"/>
      <c r="AW149" s="67"/>
      <c r="AX149" s="67"/>
      <c r="AY149" s="67"/>
      <c r="AZ149" s="226"/>
      <c r="BA149" s="226"/>
      <c r="BB149" s="429"/>
      <c r="BC149" s="67"/>
      <c r="BD149" s="67"/>
      <c r="BE149" s="67"/>
      <c r="BF149" s="67"/>
      <c r="BG149" s="388"/>
      <c r="BH149" s="388"/>
      <c r="BI149" s="388"/>
      <c r="BJ149" s="388"/>
      <c r="BK149" s="917"/>
      <c r="BL149" s="906">
        <f t="shared" si="34"/>
        <v>95</v>
      </c>
      <c r="BM149" s="917">
        <f t="shared" si="33"/>
        <v>1</v>
      </c>
      <c r="BN149" s="96"/>
      <c r="BP149" s="66" t="s">
        <v>838</v>
      </c>
      <c r="BQ149" s="66" t="s">
        <v>839</v>
      </c>
      <c r="BR149" s="67" t="s">
        <v>507</v>
      </c>
      <c r="BS149" s="226">
        <v>2014</v>
      </c>
    </row>
    <row r="150" spans="3:71" ht="17.25" customHeight="1" thickBot="1" x14ac:dyDescent="0.3">
      <c r="C150" s="554" t="s">
        <v>324</v>
      </c>
      <c r="D150" s="555">
        <v>14</v>
      </c>
      <c r="E150" s="1007" t="s">
        <v>13</v>
      </c>
      <c r="F150" s="64" t="s">
        <v>155</v>
      </c>
      <c r="G150" s="64" t="s">
        <v>89</v>
      </c>
      <c r="H150" s="65" t="s">
        <v>506</v>
      </c>
      <c r="I150" s="224">
        <v>2009</v>
      </c>
      <c r="J150" s="427"/>
      <c r="K150" s="65"/>
      <c r="L150" s="65"/>
      <c r="M150" s="67"/>
      <c r="N150" s="67"/>
      <c r="O150" s="65"/>
      <c r="P150" s="65"/>
      <c r="Q150" s="65"/>
      <c r="R150" s="65">
        <v>60</v>
      </c>
      <c r="S150" s="65"/>
      <c r="T150" s="65"/>
      <c r="U150" s="591"/>
      <c r="V150" s="590"/>
      <c r="W150" s="590"/>
      <c r="X150" s="590"/>
      <c r="Y150" s="590"/>
      <c r="Z150" s="590"/>
      <c r="AA150" s="590"/>
      <c r="AB150" s="592"/>
      <c r="AC150" s="593"/>
      <c r="AD150" s="594"/>
      <c r="AE150" s="595"/>
      <c r="AF150" s="589"/>
      <c r="AG150" s="589"/>
      <c r="AH150" s="591"/>
      <c r="AI150" s="591"/>
      <c r="AJ150" s="590"/>
      <c r="AK150" s="595"/>
      <c r="AL150" s="595"/>
      <c r="AM150" s="595"/>
      <c r="AN150" s="590"/>
      <c r="AO150" s="590"/>
      <c r="AP150" s="590"/>
      <c r="AQ150" s="590"/>
      <c r="AR150" s="595"/>
      <c r="AS150" s="595"/>
      <c r="AT150" s="590"/>
      <c r="AU150" s="596"/>
      <c r="AV150" s="590"/>
      <c r="AW150" s="590"/>
      <c r="AX150" s="590"/>
      <c r="AY150" s="590"/>
      <c r="AZ150" s="589"/>
      <c r="BA150" s="589"/>
      <c r="BB150" s="2026"/>
      <c r="BC150" s="2027"/>
      <c r="BD150" s="2027"/>
      <c r="BE150" s="2027"/>
      <c r="BF150" s="2027"/>
      <c r="BG150" s="2028"/>
      <c r="BH150" s="2028"/>
      <c r="BI150" s="2028"/>
      <c r="BJ150" s="2028"/>
      <c r="BK150" s="2029"/>
      <c r="BL150" s="906">
        <f t="shared" si="34"/>
        <v>70</v>
      </c>
      <c r="BM150" s="917">
        <f t="shared" si="33"/>
        <v>1</v>
      </c>
      <c r="BN150" s="730">
        <f>SUM(BM137:BM150)</f>
        <v>120</v>
      </c>
      <c r="BO150" s="483">
        <f>SUM(BL137:BL150)</f>
        <v>13776</v>
      </c>
      <c r="BP150" s="2064" t="s">
        <v>155</v>
      </c>
      <c r="BQ150" s="2064" t="s">
        <v>89</v>
      </c>
      <c r="BR150" s="2065" t="s">
        <v>506</v>
      </c>
      <c r="BS150" s="2066">
        <v>2009</v>
      </c>
    </row>
    <row r="151" spans="3:71" ht="17.25" customHeight="1" thickBot="1" x14ac:dyDescent="0.3">
      <c r="C151" s="554" t="s">
        <v>325</v>
      </c>
      <c r="D151" s="560">
        <v>1</v>
      </c>
      <c r="E151" s="907" t="s">
        <v>9</v>
      </c>
      <c r="F151" s="54" t="s">
        <v>489</v>
      </c>
      <c r="G151" s="54" t="s">
        <v>76</v>
      </c>
      <c r="H151" s="55" t="s">
        <v>506</v>
      </c>
      <c r="I151" s="365">
        <v>2011</v>
      </c>
      <c r="J151" s="469"/>
      <c r="K151" s="55"/>
      <c r="L151" s="55"/>
      <c r="M151" s="55">
        <v>70</v>
      </c>
      <c r="N151" s="461"/>
      <c r="O151" s="55"/>
      <c r="P151" s="55"/>
      <c r="Q151" s="55"/>
      <c r="R151" s="55"/>
      <c r="S151" s="55"/>
      <c r="T151" s="55">
        <v>70</v>
      </c>
      <c r="U151" s="55">
        <v>100</v>
      </c>
      <c r="V151" s="55"/>
      <c r="W151" s="55"/>
      <c r="X151" s="55"/>
      <c r="Y151" s="55"/>
      <c r="Z151" s="55"/>
      <c r="AA151" s="55"/>
      <c r="AB151" s="55">
        <v>85</v>
      </c>
      <c r="AC151" s="463">
        <v>125</v>
      </c>
      <c r="AD151" s="464"/>
      <c r="AE151" s="55"/>
      <c r="AF151" s="365"/>
      <c r="AG151" s="365">
        <v>170</v>
      </c>
      <c r="AH151" s="365"/>
      <c r="AI151" s="365"/>
      <c r="AJ151" s="55"/>
      <c r="AK151" s="55">
        <v>170</v>
      </c>
      <c r="AL151" s="55"/>
      <c r="AM151" s="55"/>
      <c r="AN151" s="55">
        <v>75</v>
      </c>
      <c r="AO151" s="55">
        <v>150</v>
      </c>
      <c r="AP151" s="55">
        <v>150</v>
      </c>
      <c r="AQ151" s="55"/>
      <c r="AR151" s="55">
        <v>130</v>
      </c>
      <c r="AS151" s="55"/>
      <c r="AT151" s="55">
        <v>70</v>
      </c>
      <c r="AU151" s="464"/>
      <c r="AV151" s="55"/>
      <c r="AW151" s="55">
        <v>80</v>
      </c>
      <c r="AX151" s="55"/>
      <c r="AY151" s="55">
        <v>77</v>
      </c>
      <c r="AZ151" s="365"/>
      <c r="BA151" s="365"/>
      <c r="BB151" s="469">
        <v>10</v>
      </c>
      <c r="BC151" s="55">
        <v>10</v>
      </c>
      <c r="BD151" s="55">
        <v>10</v>
      </c>
      <c r="BE151" s="55">
        <v>10</v>
      </c>
      <c r="BF151" s="55">
        <v>10</v>
      </c>
      <c r="BG151" s="464">
        <v>10</v>
      </c>
      <c r="BH151" s="464"/>
      <c r="BI151" s="464">
        <v>10</v>
      </c>
      <c r="BJ151" s="464"/>
      <c r="BK151" s="462"/>
      <c r="BL151" s="139">
        <f t="shared" ref="BL151" si="35">SUM(J151:BA151)+(BM151*10)</f>
        <v>1732</v>
      </c>
      <c r="BM151" s="1548">
        <f t="shared" si="33"/>
        <v>21</v>
      </c>
      <c r="BN151" s="96"/>
      <c r="BP151" s="443" t="s">
        <v>489</v>
      </c>
      <c r="BQ151" s="68" t="s">
        <v>76</v>
      </c>
      <c r="BR151" s="69" t="s">
        <v>506</v>
      </c>
      <c r="BS151" s="431">
        <v>2011</v>
      </c>
    </row>
    <row r="152" spans="3:71" ht="17.25" customHeight="1" x14ac:dyDescent="0.25">
      <c r="C152" s="554" t="s">
        <v>326</v>
      </c>
      <c r="D152" s="555">
        <v>2</v>
      </c>
      <c r="E152" s="242" t="s">
        <v>9</v>
      </c>
      <c r="F152" s="57" t="s">
        <v>359</v>
      </c>
      <c r="G152" s="57" t="s">
        <v>126</v>
      </c>
      <c r="H152" s="58" t="s">
        <v>506</v>
      </c>
      <c r="I152" s="214">
        <v>2010</v>
      </c>
      <c r="J152" s="417"/>
      <c r="K152" s="58"/>
      <c r="L152" s="58"/>
      <c r="M152" s="58">
        <v>170</v>
      </c>
      <c r="N152" s="60"/>
      <c r="O152" s="58"/>
      <c r="P152" s="58"/>
      <c r="Q152" s="58"/>
      <c r="R152" s="58"/>
      <c r="S152" s="58"/>
      <c r="T152" s="58">
        <v>150</v>
      </c>
      <c r="U152" s="58"/>
      <c r="V152" s="58"/>
      <c r="W152" s="58"/>
      <c r="X152" s="58"/>
      <c r="Y152" s="58"/>
      <c r="Z152" s="58"/>
      <c r="AA152" s="58"/>
      <c r="AB152" s="58">
        <v>125</v>
      </c>
      <c r="AC152" s="418"/>
      <c r="AD152" s="382"/>
      <c r="AE152" s="58"/>
      <c r="AF152" s="214"/>
      <c r="AG152" s="214"/>
      <c r="AH152" s="214">
        <v>200</v>
      </c>
      <c r="AI152" s="214"/>
      <c r="AJ152" s="58"/>
      <c r="AK152" s="58"/>
      <c r="AL152" s="58"/>
      <c r="AM152" s="58"/>
      <c r="AN152" s="58">
        <v>170</v>
      </c>
      <c r="AO152" s="58">
        <v>105</v>
      </c>
      <c r="AP152" s="58"/>
      <c r="AQ152" s="58"/>
      <c r="AR152" s="58">
        <v>180</v>
      </c>
      <c r="AS152" s="58">
        <v>87</v>
      </c>
      <c r="AT152" s="58"/>
      <c r="AU152" s="382"/>
      <c r="AV152" s="58"/>
      <c r="AW152" s="58"/>
      <c r="AX152" s="58"/>
      <c r="AY152" s="58">
        <v>130</v>
      </c>
      <c r="AZ152" s="214"/>
      <c r="BA152" s="214"/>
      <c r="BB152" s="417">
        <v>10</v>
      </c>
      <c r="BC152" s="58">
        <v>10</v>
      </c>
      <c r="BD152" s="58">
        <v>10</v>
      </c>
      <c r="BE152" s="58">
        <v>10</v>
      </c>
      <c r="BF152" s="58">
        <v>10</v>
      </c>
      <c r="BG152" s="382">
        <v>10</v>
      </c>
      <c r="BH152" s="382"/>
      <c r="BI152" s="382"/>
      <c r="BJ152" s="382"/>
      <c r="BK152" s="215"/>
      <c r="BL152" s="139">
        <f t="shared" ref="BL152:BL167" si="36">SUM(J152:BA152)+(BM152*10)</f>
        <v>1467</v>
      </c>
      <c r="BM152" s="779">
        <f t="shared" si="33"/>
        <v>15</v>
      </c>
      <c r="BN152" s="96"/>
      <c r="BP152" s="56" t="s">
        <v>359</v>
      </c>
      <c r="BQ152" s="57" t="s">
        <v>126</v>
      </c>
      <c r="BR152" s="58" t="s">
        <v>506</v>
      </c>
      <c r="BS152" s="418">
        <v>2010</v>
      </c>
    </row>
    <row r="153" spans="3:71" ht="17.25" customHeight="1" x14ac:dyDescent="0.25">
      <c r="C153" s="554" t="s">
        <v>327</v>
      </c>
      <c r="D153" s="555">
        <v>3</v>
      </c>
      <c r="E153" s="241" t="s">
        <v>9</v>
      </c>
      <c r="F153" s="59" t="s">
        <v>68</v>
      </c>
      <c r="G153" s="59" t="s">
        <v>69</v>
      </c>
      <c r="H153" s="60" t="s">
        <v>506</v>
      </c>
      <c r="I153" s="216">
        <v>2012</v>
      </c>
      <c r="J153" s="419"/>
      <c r="K153" s="60"/>
      <c r="L153" s="60">
        <v>95</v>
      </c>
      <c r="M153" s="60">
        <v>80</v>
      </c>
      <c r="N153" s="60"/>
      <c r="O153" s="60"/>
      <c r="P153" s="60"/>
      <c r="Q153" s="60"/>
      <c r="R153" s="60"/>
      <c r="S153" s="60"/>
      <c r="T153" s="60"/>
      <c r="U153" s="60">
        <v>90</v>
      </c>
      <c r="V153" s="60"/>
      <c r="W153" s="60"/>
      <c r="X153" s="60"/>
      <c r="Y153" s="60"/>
      <c r="Z153" s="60"/>
      <c r="AA153" s="60"/>
      <c r="AB153" s="60">
        <v>90</v>
      </c>
      <c r="AC153" s="420">
        <v>65</v>
      </c>
      <c r="AD153" s="383"/>
      <c r="AE153" s="60"/>
      <c r="AF153" s="216"/>
      <c r="AG153" s="216"/>
      <c r="AH153" s="216"/>
      <c r="AI153" s="216"/>
      <c r="AJ153" s="60"/>
      <c r="AK153" s="60">
        <v>85</v>
      </c>
      <c r="AL153" s="60"/>
      <c r="AM153" s="60"/>
      <c r="AN153" s="60">
        <v>85</v>
      </c>
      <c r="AO153" s="60">
        <v>195</v>
      </c>
      <c r="AP153" s="60">
        <v>260</v>
      </c>
      <c r="AQ153" s="60"/>
      <c r="AR153" s="60">
        <v>230</v>
      </c>
      <c r="AS153" s="60"/>
      <c r="AT153" s="60"/>
      <c r="AU153" s="383"/>
      <c r="AV153" s="60"/>
      <c r="AW153" s="60"/>
      <c r="AX153" s="60"/>
      <c r="AY153" s="60"/>
      <c r="AZ153" s="216"/>
      <c r="BA153" s="216"/>
      <c r="BB153" s="419"/>
      <c r="BC153" s="60"/>
      <c r="BD153" s="60">
        <v>10</v>
      </c>
      <c r="BE153" s="60">
        <v>10</v>
      </c>
      <c r="BF153" s="60">
        <v>10</v>
      </c>
      <c r="BG153" s="383">
        <v>10</v>
      </c>
      <c r="BH153" s="383"/>
      <c r="BI153" s="383"/>
      <c r="BJ153" s="383"/>
      <c r="BK153" s="217"/>
      <c r="BL153" s="139">
        <f t="shared" si="36"/>
        <v>1415</v>
      </c>
      <c r="BM153" s="583">
        <f t="shared" si="33"/>
        <v>14</v>
      </c>
      <c r="BN153" s="96"/>
      <c r="BP153" s="1662" t="s">
        <v>68</v>
      </c>
      <c r="BQ153" s="59" t="s">
        <v>69</v>
      </c>
      <c r="BR153" s="60" t="s">
        <v>506</v>
      </c>
      <c r="BS153" s="420">
        <v>2012</v>
      </c>
    </row>
    <row r="154" spans="3:71" ht="17.25" customHeight="1" x14ac:dyDescent="0.25">
      <c r="C154" s="554" t="s">
        <v>328</v>
      </c>
      <c r="D154" s="555">
        <v>4</v>
      </c>
      <c r="E154" s="241" t="s">
        <v>9</v>
      </c>
      <c r="F154" s="57" t="s">
        <v>576</v>
      </c>
      <c r="G154" s="57" t="s">
        <v>70</v>
      </c>
      <c r="H154" s="58" t="s">
        <v>506</v>
      </c>
      <c r="I154" s="214">
        <v>2013</v>
      </c>
      <c r="J154" s="417">
        <v>100</v>
      </c>
      <c r="K154" s="58"/>
      <c r="L154" s="58">
        <v>28</v>
      </c>
      <c r="M154" s="60"/>
      <c r="N154" s="60"/>
      <c r="O154" s="58">
        <v>105</v>
      </c>
      <c r="P154" s="58"/>
      <c r="Q154" s="58">
        <v>40</v>
      </c>
      <c r="R154" s="58"/>
      <c r="S154" s="58">
        <v>125</v>
      </c>
      <c r="T154" s="58"/>
      <c r="U154" s="58">
        <v>60</v>
      </c>
      <c r="V154" s="58"/>
      <c r="W154" s="58">
        <v>105</v>
      </c>
      <c r="X154" s="58">
        <v>100</v>
      </c>
      <c r="Y154" s="58"/>
      <c r="Z154" s="58">
        <v>100</v>
      </c>
      <c r="AA154" s="58"/>
      <c r="AB154" s="58"/>
      <c r="AC154" s="418">
        <v>51</v>
      </c>
      <c r="AD154" s="382"/>
      <c r="AE154" s="58"/>
      <c r="AF154" s="214"/>
      <c r="AG154" s="214"/>
      <c r="AH154" s="214"/>
      <c r="AI154" s="214"/>
      <c r="AJ154" s="58"/>
      <c r="AK154" s="58"/>
      <c r="AL154" s="58">
        <v>135</v>
      </c>
      <c r="AM154" s="58"/>
      <c r="AN154" s="58"/>
      <c r="AO154" s="58"/>
      <c r="AP154" s="58">
        <v>68</v>
      </c>
      <c r="AQ154" s="58">
        <v>165</v>
      </c>
      <c r="AR154" s="58"/>
      <c r="AS154" s="58"/>
      <c r="AT154" s="58">
        <v>70</v>
      </c>
      <c r="AU154" s="382"/>
      <c r="AV154" s="58"/>
      <c r="AW154" s="58"/>
      <c r="AX154" s="58"/>
      <c r="AY154" s="58"/>
      <c r="AZ154" s="214"/>
      <c r="BA154" s="214"/>
      <c r="BB154" s="417"/>
      <c r="BC154" s="58"/>
      <c r="BD154" s="58"/>
      <c r="BE154" s="58"/>
      <c r="BF154" s="58">
        <v>10</v>
      </c>
      <c r="BG154" s="382">
        <v>10</v>
      </c>
      <c r="BH154" s="382"/>
      <c r="BI154" s="382"/>
      <c r="BJ154" s="382"/>
      <c r="BK154" s="215"/>
      <c r="BL154" s="139">
        <f t="shared" si="36"/>
        <v>1412</v>
      </c>
      <c r="BM154" s="583">
        <f t="shared" si="33"/>
        <v>16</v>
      </c>
      <c r="BP154" s="56" t="s">
        <v>576</v>
      </c>
      <c r="BQ154" s="57" t="s">
        <v>70</v>
      </c>
      <c r="BR154" s="58" t="s">
        <v>506</v>
      </c>
      <c r="BS154" s="418">
        <v>2013</v>
      </c>
    </row>
    <row r="155" spans="3:71" ht="17.25" customHeight="1" x14ac:dyDescent="0.25">
      <c r="C155" s="554" t="s">
        <v>337</v>
      </c>
      <c r="D155" s="555">
        <v>5</v>
      </c>
      <c r="E155" s="241" t="s">
        <v>9</v>
      </c>
      <c r="F155" s="57" t="s">
        <v>150</v>
      </c>
      <c r="G155" s="57" t="s">
        <v>114</v>
      </c>
      <c r="H155" s="58" t="s">
        <v>506</v>
      </c>
      <c r="I155" s="214">
        <v>2013</v>
      </c>
      <c r="J155" s="417"/>
      <c r="K155" s="58">
        <v>27</v>
      </c>
      <c r="L155" s="58">
        <v>22</v>
      </c>
      <c r="M155" s="58"/>
      <c r="N155" s="60"/>
      <c r="O155" s="58">
        <v>150</v>
      </c>
      <c r="P155" s="58"/>
      <c r="Q155" s="58"/>
      <c r="R155" s="58"/>
      <c r="S155" s="58"/>
      <c r="T155" s="58"/>
      <c r="U155" s="58"/>
      <c r="V155" s="58"/>
      <c r="W155" s="58">
        <v>115</v>
      </c>
      <c r="X155" s="58"/>
      <c r="Y155" s="58">
        <v>35</v>
      </c>
      <c r="Z155" s="58"/>
      <c r="AA155" s="58">
        <v>23</v>
      </c>
      <c r="AB155" s="58"/>
      <c r="AC155" s="418"/>
      <c r="AD155" s="382"/>
      <c r="AE155" s="58"/>
      <c r="AF155" s="214">
        <v>115</v>
      </c>
      <c r="AG155" s="214"/>
      <c r="AH155" s="214"/>
      <c r="AI155" s="214"/>
      <c r="AJ155" s="58"/>
      <c r="AK155" s="58"/>
      <c r="AL155" s="58">
        <v>125</v>
      </c>
      <c r="AM155" s="58"/>
      <c r="AN155" s="58"/>
      <c r="AO155" s="58"/>
      <c r="AP155" s="58">
        <v>59</v>
      </c>
      <c r="AQ155" s="58">
        <v>150</v>
      </c>
      <c r="AR155" s="58"/>
      <c r="AS155" s="58"/>
      <c r="AT155" s="58">
        <v>60</v>
      </c>
      <c r="AU155" s="382">
        <v>135</v>
      </c>
      <c r="AV155" s="58"/>
      <c r="AW155" s="58">
        <v>36</v>
      </c>
      <c r="AX155" s="58"/>
      <c r="AY155" s="58"/>
      <c r="AZ155" s="214"/>
      <c r="BA155" s="214"/>
      <c r="BB155" s="417"/>
      <c r="BC155" s="58"/>
      <c r="BD155" s="58"/>
      <c r="BE155" s="58"/>
      <c r="BF155" s="58"/>
      <c r="BG155" s="382"/>
      <c r="BH155" s="382"/>
      <c r="BI155" s="382"/>
      <c r="BJ155" s="382"/>
      <c r="BK155" s="215"/>
      <c r="BL155" s="139">
        <f t="shared" si="36"/>
        <v>1182</v>
      </c>
      <c r="BM155" s="583">
        <f t="shared" si="33"/>
        <v>13</v>
      </c>
      <c r="BP155" s="56" t="s">
        <v>150</v>
      </c>
      <c r="BQ155" s="57" t="s">
        <v>114</v>
      </c>
      <c r="BR155" s="58" t="s">
        <v>506</v>
      </c>
      <c r="BS155" s="418">
        <v>2013</v>
      </c>
    </row>
    <row r="156" spans="3:71" ht="17.25" customHeight="1" x14ac:dyDescent="0.25">
      <c r="C156" s="554" t="s">
        <v>338</v>
      </c>
      <c r="D156" s="555">
        <v>6</v>
      </c>
      <c r="E156" s="241" t="s">
        <v>9</v>
      </c>
      <c r="F156" s="57" t="s">
        <v>125</v>
      </c>
      <c r="G156" s="57" t="s">
        <v>126</v>
      </c>
      <c r="H156" s="58" t="s">
        <v>506</v>
      </c>
      <c r="I156" s="214">
        <v>2009</v>
      </c>
      <c r="J156" s="417"/>
      <c r="K156" s="58"/>
      <c r="L156" s="58"/>
      <c r="M156" s="58">
        <v>135</v>
      </c>
      <c r="N156" s="58"/>
      <c r="O156" s="58"/>
      <c r="P156" s="58"/>
      <c r="Q156" s="58"/>
      <c r="R156" s="58"/>
      <c r="S156" s="58"/>
      <c r="T156" s="58">
        <v>200</v>
      </c>
      <c r="U156" s="58"/>
      <c r="V156" s="58"/>
      <c r="W156" s="58"/>
      <c r="X156" s="58"/>
      <c r="Y156" s="58"/>
      <c r="Z156" s="58"/>
      <c r="AA156" s="58"/>
      <c r="AB156" s="58">
        <v>150</v>
      </c>
      <c r="AC156" s="418"/>
      <c r="AD156" s="382"/>
      <c r="AE156" s="58"/>
      <c r="AF156" s="214"/>
      <c r="AG156" s="214"/>
      <c r="AH156" s="214">
        <v>170</v>
      </c>
      <c r="AI156" s="214"/>
      <c r="AJ156" s="58"/>
      <c r="AK156" s="58"/>
      <c r="AL156" s="58"/>
      <c r="AM156" s="58"/>
      <c r="AN156" s="58">
        <v>150</v>
      </c>
      <c r="AO156" s="58">
        <v>77</v>
      </c>
      <c r="AP156" s="58"/>
      <c r="AQ156" s="58"/>
      <c r="AR156" s="58"/>
      <c r="AS156" s="58">
        <v>87</v>
      </c>
      <c r="AT156" s="58"/>
      <c r="AU156" s="382"/>
      <c r="AV156" s="58"/>
      <c r="AW156" s="58"/>
      <c r="AX156" s="58"/>
      <c r="AY156" s="58">
        <v>81</v>
      </c>
      <c r="AZ156" s="214"/>
      <c r="BA156" s="214"/>
      <c r="BB156" s="417"/>
      <c r="BC156" s="58"/>
      <c r="BD156" s="58"/>
      <c r="BE156" s="58"/>
      <c r="BF156" s="58"/>
      <c r="BG156" s="382"/>
      <c r="BH156" s="382"/>
      <c r="BI156" s="382"/>
      <c r="BJ156" s="382"/>
      <c r="BK156" s="215"/>
      <c r="BL156" s="139">
        <f t="shared" si="36"/>
        <v>1130</v>
      </c>
      <c r="BM156" s="583">
        <f t="shared" si="33"/>
        <v>8</v>
      </c>
      <c r="BP156" s="56" t="s">
        <v>125</v>
      </c>
      <c r="BQ156" s="57" t="s">
        <v>126</v>
      </c>
      <c r="BR156" s="58" t="s">
        <v>506</v>
      </c>
      <c r="BS156" s="418">
        <v>2009</v>
      </c>
    </row>
    <row r="157" spans="3:71" ht="17.25" customHeight="1" x14ac:dyDescent="0.25">
      <c r="C157" s="554" t="s">
        <v>339</v>
      </c>
      <c r="D157" s="555">
        <v>7</v>
      </c>
      <c r="E157" s="241" t="s">
        <v>9</v>
      </c>
      <c r="F157" s="57" t="s">
        <v>540</v>
      </c>
      <c r="G157" s="57" t="s">
        <v>149</v>
      </c>
      <c r="H157" s="58" t="s">
        <v>506</v>
      </c>
      <c r="I157" s="214">
        <v>2013</v>
      </c>
      <c r="J157" s="417"/>
      <c r="K157" s="58"/>
      <c r="L157" s="58"/>
      <c r="M157" s="58"/>
      <c r="N157" s="60"/>
      <c r="O157" s="58">
        <v>170</v>
      </c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418"/>
      <c r="AD157" s="382"/>
      <c r="AE157" s="58"/>
      <c r="AF157" s="214">
        <v>150</v>
      </c>
      <c r="AG157" s="214"/>
      <c r="AH157" s="214"/>
      <c r="AI157" s="214"/>
      <c r="AJ157" s="58"/>
      <c r="AK157" s="58"/>
      <c r="AL157" s="58">
        <v>150</v>
      </c>
      <c r="AM157" s="58"/>
      <c r="AN157" s="58"/>
      <c r="AO157" s="58"/>
      <c r="AP157" s="58">
        <v>63</v>
      </c>
      <c r="AQ157" s="58"/>
      <c r="AR157" s="58"/>
      <c r="AS157" s="58"/>
      <c r="AT157" s="58"/>
      <c r="AU157" s="382">
        <v>150</v>
      </c>
      <c r="AV157" s="58"/>
      <c r="AW157" s="58"/>
      <c r="AX157" s="58"/>
      <c r="AY157" s="58"/>
      <c r="AZ157" s="214"/>
      <c r="BA157" s="214"/>
      <c r="BB157" s="417"/>
      <c r="BC157" s="58"/>
      <c r="BD157" s="58"/>
      <c r="BE157" s="58"/>
      <c r="BF157" s="58"/>
      <c r="BG157" s="382"/>
      <c r="BH157" s="382"/>
      <c r="BI157" s="382"/>
      <c r="BJ157" s="382"/>
      <c r="BK157" s="215"/>
      <c r="BL157" s="139">
        <f t="shared" si="36"/>
        <v>733</v>
      </c>
      <c r="BM157" s="583">
        <f t="shared" si="33"/>
        <v>5</v>
      </c>
      <c r="BP157" s="56" t="s">
        <v>540</v>
      </c>
      <c r="BQ157" s="57" t="s">
        <v>149</v>
      </c>
      <c r="BR157" s="58" t="s">
        <v>506</v>
      </c>
      <c r="BS157" s="418">
        <v>2013</v>
      </c>
    </row>
    <row r="158" spans="3:71" ht="17.25" customHeight="1" x14ac:dyDescent="0.25">
      <c r="C158" s="554" t="s">
        <v>347</v>
      </c>
      <c r="D158" s="555">
        <v>8</v>
      </c>
      <c r="E158" s="241" t="s">
        <v>9</v>
      </c>
      <c r="F158" s="57" t="s">
        <v>150</v>
      </c>
      <c r="G158" s="57" t="s">
        <v>89</v>
      </c>
      <c r="H158" s="58" t="s">
        <v>506</v>
      </c>
      <c r="I158" s="214">
        <v>2007</v>
      </c>
      <c r="J158" s="417"/>
      <c r="K158" s="58"/>
      <c r="L158" s="58"/>
      <c r="M158" s="58">
        <v>200</v>
      </c>
      <c r="N158" s="60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418"/>
      <c r="AD158" s="382"/>
      <c r="AE158" s="58"/>
      <c r="AF158" s="214"/>
      <c r="AG158" s="214"/>
      <c r="AH158" s="214"/>
      <c r="AI158" s="214"/>
      <c r="AJ158" s="58"/>
      <c r="AK158" s="58"/>
      <c r="AL158" s="58"/>
      <c r="AM158" s="58"/>
      <c r="AN158" s="58"/>
      <c r="AO158" s="58">
        <v>140</v>
      </c>
      <c r="AP158" s="58"/>
      <c r="AQ158" s="58"/>
      <c r="AR158" s="58"/>
      <c r="AS158" s="58">
        <v>87</v>
      </c>
      <c r="AT158" s="58"/>
      <c r="AU158" s="382"/>
      <c r="AV158" s="58"/>
      <c r="AW158" s="58"/>
      <c r="AX158" s="58"/>
      <c r="AY158" s="58">
        <v>210</v>
      </c>
      <c r="AZ158" s="214"/>
      <c r="BA158" s="214"/>
      <c r="BB158" s="417"/>
      <c r="BC158" s="58"/>
      <c r="BD158" s="58"/>
      <c r="BE158" s="58"/>
      <c r="BF158" s="58"/>
      <c r="BG158" s="382">
        <v>10</v>
      </c>
      <c r="BH158" s="382"/>
      <c r="BI158" s="382"/>
      <c r="BJ158" s="382"/>
      <c r="BK158" s="215"/>
      <c r="BL158" s="139">
        <f t="shared" si="36"/>
        <v>687</v>
      </c>
      <c r="BM158" s="583">
        <f t="shared" si="33"/>
        <v>5</v>
      </c>
      <c r="BP158" s="56" t="s">
        <v>150</v>
      </c>
      <c r="BQ158" s="57" t="s">
        <v>89</v>
      </c>
      <c r="BR158" s="58" t="s">
        <v>506</v>
      </c>
      <c r="BS158" s="418">
        <v>2007</v>
      </c>
    </row>
    <row r="159" spans="3:71" ht="17.25" customHeight="1" x14ac:dyDescent="0.25">
      <c r="C159" s="554" t="s">
        <v>348</v>
      </c>
      <c r="D159" s="555">
        <v>9</v>
      </c>
      <c r="E159" s="241" t="s">
        <v>9</v>
      </c>
      <c r="F159" s="57" t="s">
        <v>485</v>
      </c>
      <c r="G159" s="57" t="s">
        <v>81</v>
      </c>
      <c r="H159" s="58" t="s">
        <v>506</v>
      </c>
      <c r="I159" s="214">
        <v>2009</v>
      </c>
      <c r="J159" s="417"/>
      <c r="K159" s="58"/>
      <c r="L159" s="58"/>
      <c r="M159" s="58"/>
      <c r="N159" s="60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418"/>
      <c r="AD159" s="382"/>
      <c r="AE159" s="58"/>
      <c r="AF159" s="214"/>
      <c r="AG159" s="214"/>
      <c r="AH159" s="214">
        <v>125</v>
      </c>
      <c r="AI159" s="214"/>
      <c r="AJ159" s="58"/>
      <c r="AK159" s="58"/>
      <c r="AL159" s="58"/>
      <c r="AM159" s="58"/>
      <c r="AN159" s="58">
        <v>100</v>
      </c>
      <c r="AO159" s="58">
        <v>86</v>
      </c>
      <c r="AP159" s="58"/>
      <c r="AQ159" s="58"/>
      <c r="AR159" s="58">
        <v>150</v>
      </c>
      <c r="AS159" s="58"/>
      <c r="AT159" s="58"/>
      <c r="AU159" s="382"/>
      <c r="AV159" s="58"/>
      <c r="AW159" s="58"/>
      <c r="AX159" s="58"/>
      <c r="AY159" s="58"/>
      <c r="AZ159" s="214"/>
      <c r="BA159" s="214"/>
      <c r="BB159" s="417"/>
      <c r="BC159" s="58"/>
      <c r="BD159" s="58"/>
      <c r="BE159" s="58"/>
      <c r="BF159" s="58"/>
      <c r="BG159" s="382"/>
      <c r="BH159" s="382"/>
      <c r="BI159" s="382"/>
      <c r="BJ159" s="382"/>
      <c r="BK159" s="215"/>
      <c r="BL159" s="139">
        <f t="shared" si="36"/>
        <v>501</v>
      </c>
      <c r="BM159" s="583">
        <f t="shared" si="33"/>
        <v>4</v>
      </c>
      <c r="BP159" s="56" t="s">
        <v>485</v>
      </c>
      <c r="BQ159" s="57" t="s">
        <v>81</v>
      </c>
      <c r="BR159" s="58" t="s">
        <v>506</v>
      </c>
      <c r="BS159" s="418">
        <v>2009</v>
      </c>
    </row>
    <row r="160" spans="3:71" ht="17.25" customHeight="1" x14ac:dyDescent="0.25">
      <c r="C160" s="554" t="s">
        <v>349</v>
      </c>
      <c r="D160" s="555">
        <v>10</v>
      </c>
      <c r="E160" s="241" t="s">
        <v>9</v>
      </c>
      <c r="F160" s="57" t="s">
        <v>540</v>
      </c>
      <c r="G160" s="57" t="s">
        <v>173</v>
      </c>
      <c r="H160" s="58" t="s">
        <v>506</v>
      </c>
      <c r="I160" s="214">
        <v>2011</v>
      </c>
      <c r="J160" s="417"/>
      <c r="K160" s="58"/>
      <c r="L160" s="58"/>
      <c r="M160" s="58"/>
      <c r="N160" s="60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418"/>
      <c r="AD160" s="382"/>
      <c r="AE160" s="58"/>
      <c r="AF160" s="214"/>
      <c r="AG160" s="214">
        <v>57</v>
      </c>
      <c r="AH160" s="214"/>
      <c r="AI160" s="214"/>
      <c r="AJ160" s="58"/>
      <c r="AK160" s="58">
        <v>80</v>
      </c>
      <c r="AL160" s="58"/>
      <c r="AM160" s="58"/>
      <c r="AN160" s="58">
        <v>95</v>
      </c>
      <c r="AO160" s="58"/>
      <c r="AP160" s="58">
        <v>98</v>
      </c>
      <c r="AQ160" s="58"/>
      <c r="AR160" s="58"/>
      <c r="AS160" s="58"/>
      <c r="AT160" s="58">
        <v>70</v>
      </c>
      <c r="AU160" s="382"/>
      <c r="AV160" s="58"/>
      <c r="AW160" s="58"/>
      <c r="AX160" s="58"/>
      <c r="AY160" s="58"/>
      <c r="AZ160" s="214"/>
      <c r="BA160" s="214"/>
      <c r="BB160" s="417"/>
      <c r="BC160" s="58"/>
      <c r="BD160" s="58"/>
      <c r="BE160" s="58"/>
      <c r="BF160" s="58"/>
      <c r="BG160" s="382"/>
      <c r="BH160" s="382"/>
      <c r="BI160" s="382"/>
      <c r="BJ160" s="382"/>
      <c r="BK160" s="215"/>
      <c r="BL160" s="139">
        <f t="shared" si="36"/>
        <v>450</v>
      </c>
      <c r="BM160" s="583">
        <f t="shared" si="33"/>
        <v>5</v>
      </c>
      <c r="BP160" s="56" t="s">
        <v>540</v>
      </c>
      <c r="BQ160" s="57" t="s">
        <v>173</v>
      </c>
      <c r="BR160" s="58" t="s">
        <v>506</v>
      </c>
      <c r="BS160" s="418">
        <v>2011</v>
      </c>
    </row>
    <row r="161" spans="3:71" ht="17.25" customHeight="1" x14ac:dyDescent="0.25">
      <c r="C161" s="554" t="s">
        <v>350</v>
      </c>
      <c r="D161" s="555">
        <v>11</v>
      </c>
      <c r="E161" s="241" t="s">
        <v>9</v>
      </c>
      <c r="F161" s="57" t="s">
        <v>660</v>
      </c>
      <c r="G161" s="57" t="s">
        <v>70</v>
      </c>
      <c r="H161" s="58" t="s">
        <v>506</v>
      </c>
      <c r="I161" s="214">
        <v>2012</v>
      </c>
      <c r="J161" s="417"/>
      <c r="K161" s="58">
        <v>33</v>
      </c>
      <c r="L161" s="58"/>
      <c r="M161" s="58"/>
      <c r="N161" s="60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>
        <v>17</v>
      </c>
      <c r="AB161" s="58"/>
      <c r="AC161" s="418"/>
      <c r="AD161" s="382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>
        <v>45</v>
      </c>
      <c r="AQ161" s="58"/>
      <c r="AR161" s="58">
        <v>63</v>
      </c>
      <c r="AS161" s="58"/>
      <c r="AT161" s="58">
        <v>60</v>
      </c>
      <c r="AU161" s="382"/>
      <c r="AV161" s="58">
        <v>80</v>
      </c>
      <c r="AW161" s="58">
        <v>39</v>
      </c>
      <c r="AX161" s="58"/>
      <c r="AY161" s="58"/>
      <c r="AZ161" s="58"/>
      <c r="BA161" s="58"/>
      <c r="BB161" s="417"/>
      <c r="BC161" s="58"/>
      <c r="BD161" s="58"/>
      <c r="BE161" s="58"/>
      <c r="BF161" s="58"/>
      <c r="BG161" s="382"/>
      <c r="BH161" s="382"/>
      <c r="BI161" s="382"/>
      <c r="BJ161" s="382"/>
      <c r="BK161" s="215"/>
      <c r="BL161" s="139">
        <f t="shared" si="36"/>
        <v>407</v>
      </c>
      <c r="BM161" s="583">
        <f t="shared" si="33"/>
        <v>7</v>
      </c>
      <c r="BP161" s="56" t="s">
        <v>660</v>
      </c>
      <c r="BQ161" s="57" t="s">
        <v>70</v>
      </c>
      <c r="BR161" s="58" t="s">
        <v>506</v>
      </c>
      <c r="BS161" s="418">
        <v>2012</v>
      </c>
    </row>
    <row r="162" spans="3:71" ht="17.25" customHeight="1" x14ac:dyDescent="0.25">
      <c r="C162" s="554" t="s">
        <v>351</v>
      </c>
      <c r="D162" s="555">
        <v>12</v>
      </c>
      <c r="E162" s="242" t="s">
        <v>9</v>
      </c>
      <c r="F162" s="57" t="s">
        <v>1047</v>
      </c>
      <c r="G162" s="57" t="s">
        <v>1048</v>
      </c>
      <c r="H162" s="1665" t="s">
        <v>506</v>
      </c>
      <c r="I162" s="214">
        <v>2015</v>
      </c>
      <c r="J162" s="417"/>
      <c r="K162" s="58"/>
      <c r="L162" s="58"/>
      <c r="M162" s="58"/>
      <c r="N162" s="60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418"/>
      <c r="AD162" s="382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382">
        <v>45</v>
      </c>
      <c r="AV162" s="58"/>
      <c r="AW162" s="58"/>
      <c r="AX162" s="58">
        <v>210</v>
      </c>
      <c r="AY162" s="58"/>
      <c r="AZ162" s="58"/>
      <c r="BA162" s="58"/>
      <c r="BB162" s="417"/>
      <c r="BC162" s="58"/>
      <c r="BD162" s="58"/>
      <c r="BE162" s="58"/>
      <c r="BF162" s="58"/>
      <c r="BG162" s="382"/>
      <c r="BH162" s="382"/>
      <c r="BI162" s="382"/>
      <c r="BJ162" s="382"/>
      <c r="BK162" s="215"/>
      <c r="BL162" s="139">
        <f t="shared" si="36"/>
        <v>275</v>
      </c>
      <c r="BM162" s="583">
        <f t="shared" si="33"/>
        <v>2</v>
      </c>
      <c r="BP162" s="56" t="s">
        <v>1047</v>
      </c>
      <c r="BQ162" s="57" t="s">
        <v>1048</v>
      </c>
      <c r="BR162" s="1665" t="s">
        <v>506</v>
      </c>
      <c r="BS162" s="418">
        <v>2015</v>
      </c>
    </row>
    <row r="163" spans="3:71" ht="17.25" customHeight="1" x14ac:dyDescent="0.25">
      <c r="C163" s="554" t="s">
        <v>352</v>
      </c>
      <c r="D163" s="555">
        <v>13</v>
      </c>
      <c r="E163" s="241" t="s">
        <v>9</v>
      </c>
      <c r="F163" s="59" t="s">
        <v>575</v>
      </c>
      <c r="G163" s="59" t="s">
        <v>153</v>
      </c>
      <c r="H163" s="60" t="s">
        <v>506</v>
      </c>
      <c r="I163" s="216">
        <v>2011</v>
      </c>
      <c r="J163" s="419"/>
      <c r="K163" s="60">
        <v>26</v>
      </c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420"/>
      <c r="AD163" s="383"/>
      <c r="AE163" s="60"/>
      <c r="AF163" s="60"/>
      <c r="AG163" s="60"/>
      <c r="AH163" s="60"/>
      <c r="AI163" s="60"/>
      <c r="AJ163" s="60"/>
      <c r="AK163" s="60">
        <v>48</v>
      </c>
      <c r="AL163" s="60"/>
      <c r="AM163" s="60"/>
      <c r="AN163" s="60"/>
      <c r="AO163" s="60"/>
      <c r="AP163" s="60">
        <v>150</v>
      </c>
      <c r="AQ163" s="60"/>
      <c r="AR163" s="60"/>
      <c r="AS163" s="60"/>
      <c r="AT163" s="60"/>
      <c r="AU163" s="383"/>
      <c r="AV163" s="60"/>
      <c r="AW163" s="60"/>
      <c r="AX163" s="60"/>
      <c r="AY163" s="60"/>
      <c r="AZ163" s="60"/>
      <c r="BA163" s="60"/>
      <c r="BB163" s="419"/>
      <c r="BC163" s="60"/>
      <c r="BD163" s="60"/>
      <c r="BE163" s="60"/>
      <c r="BF163" s="60"/>
      <c r="BG163" s="383"/>
      <c r="BH163" s="383"/>
      <c r="BI163" s="383"/>
      <c r="BJ163" s="383"/>
      <c r="BK163" s="217"/>
      <c r="BL163" s="139">
        <f t="shared" si="36"/>
        <v>254</v>
      </c>
      <c r="BM163" s="583">
        <f t="shared" si="33"/>
        <v>3</v>
      </c>
      <c r="BP163" s="1662" t="s">
        <v>575</v>
      </c>
      <c r="BQ163" s="59" t="s">
        <v>153</v>
      </c>
      <c r="BR163" s="60" t="s">
        <v>506</v>
      </c>
      <c r="BS163" s="420">
        <v>2011</v>
      </c>
    </row>
    <row r="164" spans="3:71" ht="17.25" customHeight="1" x14ac:dyDescent="0.25">
      <c r="C164" s="554" t="s">
        <v>361</v>
      </c>
      <c r="D164" s="555">
        <v>14</v>
      </c>
      <c r="E164" s="241" t="s">
        <v>9</v>
      </c>
      <c r="F164" s="57" t="s">
        <v>513</v>
      </c>
      <c r="G164" s="57" t="s">
        <v>142</v>
      </c>
      <c r="H164" s="58" t="s">
        <v>506</v>
      </c>
      <c r="I164" s="214">
        <v>2010</v>
      </c>
      <c r="J164" s="417"/>
      <c r="K164" s="58"/>
      <c r="L164" s="58"/>
      <c r="M164" s="58">
        <v>48</v>
      </c>
      <c r="N164" s="60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>
        <v>70</v>
      </c>
      <c r="AC164" s="418"/>
      <c r="AD164" s="382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382"/>
      <c r="AV164" s="58"/>
      <c r="AW164" s="58"/>
      <c r="AX164" s="58"/>
      <c r="AY164" s="58"/>
      <c r="AZ164" s="58"/>
      <c r="BA164" s="58"/>
      <c r="BB164" s="417"/>
      <c r="BC164" s="58"/>
      <c r="BD164" s="58"/>
      <c r="BE164" s="58"/>
      <c r="BF164" s="58"/>
      <c r="BG164" s="382"/>
      <c r="BH164" s="382"/>
      <c r="BI164" s="382"/>
      <c r="BJ164" s="382"/>
      <c r="BK164" s="215"/>
      <c r="BL164" s="139">
        <f t="shared" si="36"/>
        <v>138</v>
      </c>
      <c r="BM164" s="583">
        <f t="shared" si="33"/>
        <v>2</v>
      </c>
      <c r="BP164" s="56" t="s">
        <v>513</v>
      </c>
      <c r="BQ164" s="57" t="s">
        <v>142</v>
      </c>
      <c r="BR164" s="58" t="s">
        <v>506</v>
      </c>
      <c r="BS164" s="418">
        <v>2010</v>
      </c>
    </row>
    <row r="165" spans="3:71" ht="17.25" customHeight="1" x14ac:dyDescent="0.25">
      <c r="C165" s="554" t="s">
        <v>362</v>
      </c>
      <c r="D165" s="555">
        <v>15</v>
      </c>
      <c r="E165" s="241" t="s">
        <v>9</v>
      </c>
      <c r="F165" s="57" t="s">
        <v>1034</v>
      </c>
      <c r="G165" s="57" t="s">
        <v>1035</v>
      </c>
      <c r="H165" s="58" t="s">
        <v>507</v>
      </c>
      <c r="I165" s="214">
        <v>2012</v>
      </c>
      <c r="J165" s="417"/>
      <c r="K165" s="58"/>
      <c r="L165" s="58"/>
      <c r="M165" s="58"/>
      <c r="N165" s="60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418"/>
      <c r="AD165" s="382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>
        <v>60</v>
      </c>
      <c r="AU165" s="382"/>
      <c r="AV165" s="58"/>
      <c r="AW165" s="58"/>
      <c r="AX165" s="58"/>
      <c r="AY165" s="58"/>
      <c r="AZ165" s="58"/>
      <c r="BA165" s="58"/>
      <c r="BB165" s="417"/>
      <c r="BC165" s="58"/>
      <c r="BD165" s="58"/>
      <c r="BE165" s="58"/>
      <c r="BF165" s="58"/>
      <c r="BG165" s="382"/>
      <c r="BH165" s="382"/>
      <c r="BI165" s="382"/>
      <c r="BJ165" s="382"/>
      <c r="BK165" s="215"/>
      <c r="BL165" s="139">
        <f t="shared" si="36"/>
        <v>70</v>
      </c>
      <c r="BM165" s="583">
        <f t="shared" si="33"/>
        <v>1</v>
      </c>
      <c r="BP165" s="56" t="s">
        <v>1034</v>
      </c>
      <c r="BQ165" s="57" t="s">
        <v>1035</v>
      </c>
      <c r="BR165" s="58" t="s">
        <v>507</v>
      </c>
      <c r="BS165" s="418">
        <v>2012</v>
      </c>
    </row>
    <row r="166" spans="3:71" ht="17.25" customHeight="1" thickBot="1" x14ac:dyDescent="0.3">
      <c r="C166" s="554" t="s">
        <v>363</v>
      </c>
      <c r="D166" s="555">
        <v>16</v>
      </c>
      <c r="E166" s="241" t="s">
        <v>9</v>
      </c>
      <c r="F166" s="57" t="s">
        <v>810</v>
      </c>
      <c r="G166" s="57" t="s">
        <v>811</v>
      </c>
      <c r="H166" s="58" t="s">
        <v>506</v>
      </c>
      <c r="I166" s="214">
        <v>2011</v>
      </c>
      <c r="J166" s="417"/>
      <c r="K166" s="58"/>
      <c r="L166" s="58">
        <v>51</v>
      </c>
      <c r="M166" s="58"/>
      <c r="N166" s="60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418"/>
      <c r="AD166" s="382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382"/>
      <c r="AV166" s="58"/>
      <c r="AW166" s="58"/>
      <c r="AX166" s="58"/>
      <c r="AY166" s="58"/>
      <c r="AZ166" s="58"/>
      <c r="BA166" s="58"/>
      <c r="BB166" s="417"/>
      <c r="BC166" s="58"/>
      <c r="BD166" s="58"/>
      <c r="BE166" s="58"/>
      <c r="BF166" s="58"/>
      <c r="BG166" s="382"/>
      <c r="BH166" s="382"/>
      <c r="BI166" s="382"/>
      <c r="BJ166" s="382"/>
      <c r="BK166" s="215"/>
      <c r="BL166" s="139">
        <f t="shared" si="36"/>
        <v>61</v>
      </c>
      <c r="BM166" s="583">
        <f t="shared" si="33"/>
        <v>1</v>
      </c>
      <c r="BP166" s="56" t="s">
        <v>810</v>
      </c>
      <c r="BQ166" s="57" t="s">
        <v>811</v>
      </c>
      <c r="BR166" s="58" t="s">
        <v>506</v>
      </c>
      <c r="BS166" s="418">
        <v>2011</v>
      </c>
    </row>
    <row r="167" spans="3:71" ht="17.25" customHeight="1" thickBot="1" x14ac:dyDescent="0.3">
      <c r="C167" s="554" t="s">
        <v>364</v>
      </c>
      <c r="D167" s="555">
        <v>17</v>
      </c>
      <c r="E167" s="241" t="s">
        <v>9</v>
      </c>
      <c r="F167" s="57" t="s">
        <v>519</v>
      </c>
      <c r="G167" s="57" t="s">
        <v>112</v>
      </c>
      <c r="H167" s="58" t="s">
        <v>507</v>
      </c>
      <c r="I167" s="214">
        <v>2012</v>
      </c>
      <c r="J167" s="417"/>
      <c r="K167" s="58">
        <v>30</v>
      </c>
      <c r="L167" s="58"/>
      <c r="M167" s="58"/>
      <c r="N167" s="60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418"/>
      <c r="AD167" s="382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382"/>
      <c r="AV167" s="58"/>
      <c r="AW167" s="58"/>
      <c r="AX167" s="58"/>
      <c r="AY167" s="58"/>
      <c r="AZ167" s="58"/>
      <c r="BA167" s="58"/>
      <c r="BB167" s="417"/>
      <c r="BC167" s="58"/>
      <c r="BD167" s="58"/>
      <c r="BE167" s="58"/>
      <c r="BF167" s="58"/>
      <c r="BG167" s="382"/>
      <c r="BH167" s="382"/>
      <c r="BI167" s="382"/>
      <c r="BJ167" s="382"/>
      <c r="BK167" s="215"/>
      <c r="BL167" s="139">
        <f t="shared" si="36"/>
        <v>40</v>
      </c>
      <c r="BM167" s="583">
        <f t="shared" si="33"/>
        <v>1</v>
      </c>
      <c r="BN167" s="598">
        <f>SUM(BM151:BM167)</f>
        <v>123</v>
      </c>
      <c r="BO167" s="480">
        <f>SUM(BL151:BL167)</f>
        <v>11954</v>
      </c>
      <c r="BP167" s="444" t="s">
        <v>519</v>
      </c>
      <c r="BQ167" s="91" t="s">
        <v>112</v>
      </c>
      <c r="BR167" s="92" t="s">
        <v>507</v>
      </c>
      <c r="BS167" s="432">
        <v>2012</v>
      </c>
    </row>
    <row r="168" spans="3:71" ht="17.25" hidden="1" customHeight="1" x14ac:dyDescent="0.25">
      <c r="C168" s="554" t="s">
        <v>365</v>
      </c>
      <c r="D168" s="553">
        <v>1</v>
      </c>
      <c r="E168" s="949" t="s">
        <v>15</v>
      </c>
      <c r="F168" s="509" t="s">
        <v>172</v>
      </c>
      <c r="G168" s="509" t="s">
        <v>82</v>
      </c>
      <c r="H168" s="510" t="s">
        <v>506</v>
      </c>
      <c r="I168" s="511">
        <v>2008</v>
      </c>
      <c r="J168" s="512"/>
      <c r="K168" s="510"/>
      <c r="L168" s="510"/>
      <c r="M168" s="513"/>
      <c r="N168" s="513"/>
      <c r="O168" s="510"/>
      <c r="P168" s="510"/>
      <c r="Q168" s="510"/>
      <c r="R168" s="510"/>
      <c r="S168" s="510"/>
      <c r="T168" s="510"/>
      <c r="U168" s="511"/>
      <c r="V168" s="510"/>
      <c r="W168" s="510"/>
      <c r="X168" s="510"/>
      <c r="Y168" s="510"/>
      <c r="Z168" s="510"/>
      <c r="AA168" s="510"/>
      <c r="AB168" s="514"/>
      <c r="AC168" s="515"/>
      <c r="AD168" s="516"/>
      <c r="AE168" s="510"/>
      <c r="AF168" s="511"/>
      <c r="AG168" s="511"/>
      <c r="AH168" s="511"/>
      <c r="AI168" s="511"/>
      <c r="AJ168" s="568"/>
      <c r="AK168" s="599"/>
      <c r="AL168" s="599"/>
      <c r="AM168" s="568"/>
      <c r="AN168" s="568"/>
      <c r="AO168" s="568"/>
      <c r="AP168" s="568"/>
      <c r="AQ168" s="568"/>
      <c r="AR168" s="568"/>
      <c r="AS168" s="568"/>
      <c r="AT168" s="568"/>
      <c r="AU168" s="569"/>
      <c r="AV168" s="568"/>
      <c r="AW168" s="568"/>
      <c r="AX168" s="568"/>
      <c r="AY168" s="568"/>
      <c r="AZ168" s="570"/>
      <c r="BA168" s="570"/>
      <c r="BB168" s="571"/>
      <c r="BC168" s="568"/>
      <c r="BD168" s="568"/>
      <c r="BE168" s="568"/>
      <c r="BF168" s="568"/>
      <c r="BG168" s="569"/>
      <c r="BH168" s="2005"/>
      <c r="BI168" s="2005"/>
      <c r="BJ168" s="2005"/>
      <c r="BK168" s="1993"/>
      <c r="BL168" s="139">
        <f t="shared" ref="BL168:BL171" si="37">SUM(J168:BA168)+(BM168*10)</f>
        <v>0</v>
      </c>
      <c r="BM168" s="583">
        <f t="shared" ref="BM168:BM171" si="38">COUNTA(J168:BK168)</f>
        <v>0</v>
      </c>
      <c r="BN168" s="600"/>
      <c r="BO168" s="194"/>
      <c r="BP168" s="1920" t="s">
        <v>172</v>
      </c>
      <c r="BQ168" s="51" t="s">
        <v>82</v>
      </c>
      <c r="BR168" s="52" t="s">
        <v>506</v>
      </c>
      <c r="BS168" s="1921">
        <v>2008</v>
      </c>
    </row>
    <row r="169" spans="3:71" ht="17.25" hidden="1" customHeight="1" x14ac:dyDescent="0.25">
      <c r="C169" s="554" t="s">
        <v>366</v>
      </c>
      <c r="D169" s="555">
        <v>2</v>
      </c>
      <c r="E169" s="941" t="s">
        <v>15</v>
      </c>
      <c r="F169" s="44" t="s">
        <v>172</v>
      </c>
      <c r="G169" s="44" t="s">
        <v>76</v>
      </c>
      <c r="H169" s="45" t="s">
        <v>506</v>
      </c>
      <c r="I169" s="207">
        <v>2008</v>
      </c>
      <c r="J169" s="409"/>
      <c r="K169" s="45"/>
      <c r="L169" s="45"/>
      <c r="M169" s="70"/>
      <c r="N169" s="70"/>
      <c r="O169" s="45"/>
      <c r="P169" s="45"/>
      <c r="Q169" s="45"/>
      <c r="R169" s="45"/>
      <c r="S169" s="45"/>
      <c r="T169" s="45"/>
      <c r="U169" s="207"/>
      <c r="V169" s="45"/>
      <c r="W169" s="45"/>
      <c r="X169" s="45"/>
      <c r="Y169" s="45"/>
      <c r="Z169" s="45"/>
      <c r="AA169" s="45"/>
      <c r="AB169" s="208"/>
      <c r="AC169" s="410"/>
      <c r="AD169" s="376"/>
      <c r="AE169" s="45"/>
      <c r="AF169" s="207"/>
      <c r="AG169" s="207"/>
      <c r="AH169" s="207"/>
      <c r="AI169" s="207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376"/>
      <c r="AV169" s="45"/>
      <c r="AW169" s="45"/>
      <c r="AX169" s="45"/>
      <c r="AY169" s="45"/>
      <c r="AZ169" s="207"/>
      <c r="BA169" s="207"/>
      <c r="BB169" s="409"/>
      <c r="BC169" s="45"/>
      <c r="BD169" s="45"/>
      <c r="BE169" s="45"/>
      <c r="BF169" s="45"/>
      <c r="BG169" s="376"/>
      <c r="BH169" s="376"/>
      <c r="BI169" s="376"/>
      <c r="BJ169" s="376"/>
      <c r="BK169" s="208"/>
      <c r="BL169" s="139">
        <f t="shared" si="37"/>
        <v>0</v>
      </c>
      <c r="BM169" s="583">
        <f t="shared" si="38"/>
        <v>0</v>
      </c>
      <c r="BN169" s="96"/>
      <c r="BP169" s="43" t="s">
        <v>172</v>
      </c>
      <c r="BQ169" s="44" t="s">
        <v>76</v>
      </c>
      <c r="BR169" s="45" t="s">
        <v>506</v>
      </c>
      <c r="BS169" s="410">
        <v>2008</v>
      </c>
    </row>
    <row r="170" spans="3:71" ht="17.25" hidden="1" customHeight="1" x14ac:dyDescent="0.25">
      <c r="C170" s="554" t="s">
        <v>367</v>
      </c>
      <c r="D170" s="555">
        <v>3</v>
      </c>
      <c r="E170" s="941" t="s">
        <v>15</v>
      </c>
      <c r="F170" s="44" t="s">
        <v>404</v>
      </c>
      <c r="G170" s="44" t="s">
        <v>145</v>
      </c>
      <c r="H170" s="45" t="s">
        <v>506</v>
      </c>
      <c r="I170" s="207">
        <v>2011</v>
      </c>
      <c r="J170" s="409"/>
      <c r="K170" s="45"/>
      <c r="L170" s="45"/>
      <c r="M170" s="70"/>
      <c r="N170" s="70"/>
      <c r="O170" s="45"/>
      <c r="P170" s="45"/>
      <c r="Q170" s="45"/>
      <c r="R170" s="45"/>
      <c r="S170" s="45"/>
      <c r="T170" s="45"/>
      <c r="U170" s="207"/>
      <c r="V170" s="45"/>
      <c r="W170" s="45"/>
      <c r="X170" s="45"/>
      <c r="Y170" s="45"/>
      <c r="Z170" s="45"/>
      <c r="AA170" s="45"/>
      <c r="AB170" s="208"/>
      <c r="AC170" s="410"/>
      <c r="AD170" s="376"/>
      <c r="AE170" s="45"/>
      <c r="AF170" s="207"/>
      <c r="AG170" s="207"/>
      <c r="AH170" s="207"/>
      <c r="AI170" s="207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376"/>
      <c r="AV170" s="45"/>
      <c r="AW170" s="45"/>
      <c r="AX170" s="45"/>
      <c r="AY170" s="45"/>
      <c r="AZ170" s="207"/>
      <c r="BA170" s="207"/>
      <c r="BB170" s="409"/>
      <c r="BC170" s="45"/>
      <c r="BD170" s="45"/>
      <c r="BE170" s="45"/>
      <c r="BF170" s="45"/>
      <c r="BG170" s="376"/>
      <c r="BH170" s="376"/>
      <c r="BI170" s="376"/>
      <c r="BJ170" s="376"/>
      <c r="BK170" s="208"/>
      <c r="BL170" s="139">
        <f t="shared" si="37"/>
        <v>0</v>
      </c>
      <c r="BM170" s="583">
        <f t="shared" si="38"/>
        <v>0</v>
      </c>
      <c r="BN170" s="96"/>
      <c r="BP170" s="43" t="s">
        <v>404</v>
      </c>
      <c r="BQ170" s="44" t="s">
        <v>145</v>
      </c>
      <c r="BR170" s="45" t="s">
        <v>506</v>
      </c>
      <c r="BS170" s="410">
        <v>2011</v>
      </c>
    </row>
    <row r="171" spans="3:71" ht="17.25" hidden="1" customHeight="1" thickBot="1" x14ac:dyDescent="0.3">
      <c r="C171" s="554" t="s">
        <v>368</v>
      </c>
      <c r="D171" s="557">
        <v>4</v>
      </c>
      <c r="E171" s="1271" t="s">
        <v>15</v>
      </c>
      <c r="F171" s="1272" t="s">
        <v>146</v>
      </c>
      <c r="G171" s="1272" t="s">
        <v>70</v>
      </c>
      <c r="H171" s="71" t="s">
        <v>506</v>
      </c>
      <c r="I171" s="1273">
        <v>2009</v>
      </c>
      <c r="J171" s="1274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1275"/>
      <c r="V171" s="1276"/>
      <c r="W171" s="1276"/>
      <c r="X171" s="1276"/>
      <c r="Y171" s="1276"/>
      <c r="Z171" s="1276"/>
      <c r="AA171" s="1276"/>
      <c r="AB171" s="1277"/>
      <c r="AC171" s="1278"/>
      <c r="AD171" s="1279"/>
      <c r="AE171" s="1276"/>
      <c r="AF171" s="1275"/>
      <c r="AG171" s="1275"/>
      <c r="AH171" s="1275"/>
      <c r="AI171" s="1275"/>
      <c r="AJ171" s="1276"/>
      <c r="AK171" s="1276"/>
      <c r="AL171" s="1276"/>
      <c r="AM171" s="1276"/>
      <c r="AN171" s="1276"/>
      <c r="AO171" s="1276"/>
      <c r="AP171" s="1276"/>
      <c r="AQ171" s="1276"/>
      <c r="AR171" s="1276"/>
      <c r="AS171" s="1276"/>
      <c r="AT171" s="1276"/>
      <c r="AU171" s="1279"/>
      <c r="AV171" s="1276"/>
      <c r="AW171" s="1276"/>
      <c r="AX171" s="1276"/>
      <c r="AY171" s="1276"/>
      <c r="AZ171" s="1275"/>
      <c r="BA171" s="1275"/>
      <c r="BB171" s="1280"/>
      <c r="BC171" s="1281"/>
      <c r="BD171" s="1281"/>
      <c r="BE171" s="1281"/>
      <c r="BF171" s="1281"/>
      <c r="BG171" s="2006"/>
      <c r="BH171" s="2006"/>
      <c r="BI171" s="2006"/>
      <c r="BJ171" s="2006"/>
      <c r="BK171" s="1282"/>
      <c r="BL171" s="1545">
        <f t="shared" si="37"/>
        <v>0</v>
      </c>
      <c r="BM171" s="780">
        <f t="shared" si="38"/>
        <v>0</v>
      </c>
      <c r="BN171" s="601">
        <f>SUM(BM168:BM171)</f>
        <v>0</v>
      </c>
      <c r="BO171" s="479">
        <f>SUM(BL168:BL171)</f>
        <v>0</v>
      </c>
      <c r="BP171" s="43" t="s">
        <v>146</v>
      </c>
      <c r="BQ171" s="44" t="s">
        <v>70</v>
      </c>
      <c r="BR171" s="45" t="s">
        <v>506</v>
      </c>
      <c r="BS171" s="410">
        <v>2009</v>
      </c>
    </row>
    <row r="172" spans="3:71" ht="17.25" customHeight="1" x14ac:dyDescent="0.25">
      <c r="C172" s="554" t="s">
        <v>369</v>
      </c>
      <c r="D172" s="560">
        <v>1</v>
      </c>
      <c r="E172" s="1294" t="s">
        <v>462</v>
      </c>
      <c r="F172" s="1295" t="s">
        <v>469</v>
      </c>
      <c r="G172" s="1295" t="s">
        <v>73</v>
      </c>
      <c r="H172" s="1296" t="s">
        <v>506</v>
      </c>
      <c r="I172" s="1297">
        <v>2011</v>
      </c>
      <c r="J172" s="1298"/>
      <c r="K172" s="1296">
        <v>85</v>
      </c>
      <c r="L172" s="1296">
        <v>105</v>
      </c>
      <c r="M172" s="1296"/>
      <c r="N172" s="1296"/>
      <c r="O172" s="1296"/>
      <c r="P172" s="1296"/>
      <c r="Q172" s="1296">
        <v>100</v>
      </c>
      <c r="R172" s="1296"/>
      <c r="S172" s="1296"/>
      <c r="T172" s="1296"/>
      <c r="U172" s="1297">
        <v>115</v>
      </c>
      <c r="V172" s="1296"/>
      <c r="W172" s="1296"/>
      <c r="X172" s="1296"/>
      <c r="Y172" s="1296"/>
      <c r="Z172" s="1296"/>
      <c r="AA172" s="1296"/>
      <c r="AB172" s="1299">
        <v>75</v>
      </c>
      <c r="AC172" s="1300">
        <v>90</v>
      </c>
      <c r="AD172" s="1301"/>
      <c r="AE172" s="1296"/>
      <c r="AF172" s="1297"/>
      <c r="AG172" s="1297">
        <v>125</v>
      </c>
      <c r="AH172" s="1297"/>
      <c r="AI172" s="1302"/>
      <c r="AJ172" s="1296"/>
      <c r="AK172" s="1303">
        <v>115</v>
      </c>
      <c r="AL172" s="1303"/>
      <c r="AM172" s="1296">
        <v>95</v>
      </c>
      <c r="AN172" s="1296"/>
      <c r="AO172" s="1296"/>
      <c r="AP172" s="1296">
        <v>113</v>
      </c>
      <c r="AQ172" s="1296"/>
      <c r="AR172" s="1296">
        <v>113</v>
      </c>
      <c r="AS172" s="1296"/>
      <c r="AT172" s="1296">
        <v>47</v>
      </c>
      <c r="AU172" s="1301"/>
      <c r="AV172" s="1296"/>
      <c r="AW172" s="1296">
        <v>85</v>
      </c>
      <c r="AX172" s="1296"/>
      <c r="AY172" s="1296">
        <v>105</v>
      </c>
      <c r="AZ172" s="1297"/>
      <c r="BA172" s="1297"/>
      <c r="BB172" s="1298"/>
      <c r="BC172" s="1296"/>
      <c r="BD172" s="1296">
        <v>10</v>
      </c>
      <c r="BE172" s="1296">
        <v>10</v>
      </c>
      <c r="BF172" s="1296">
        <v>10</v>
      </c>
      <c r="BG172" s="1301">
        <v>10</v>
      </c>
      <c r="BH172" s="1301">
        <v>10</v>
      </c>
      <c r="BI172" s="1301">
        <v>10</v>
      </c>
      <c r="BJ172" s="1301"/>
      <c r="BK172" s="1299"/>
      <c r="BL172" s="1549">
        <f t="shared" ref="BL172" si="39">SUM(J172:BA172)+(BM172*10)</f>
        <v>1568</v>
      </c>
      <c r="BM172" s="2039">
        <f>COUNTA(J172:BK172)</f>
        <v>20</v>
      </c>
      <c r="BN172" s="96"/>
      <c r="BP172" s="1294" t="s">
        <v>469</v>
      </c>
      <c r="BQ172" s="1295" t="s">
        <v>73</v>
      </c>
      <c r="BR172" s="1296" t="s">
        <v>506</v>
      </c>
      <c r="BS172" s="1300">
        <v>2011</v>
      </c>
    </row>
    <row r="173" spans="3:71" ht="17.25" customHeight="1" x14ac:dyDescent="0.25">
      <c r="C173" s="554" t="s">
        <v>386</v>
      </c>
      <c r="D173" s="555">
        <v>2</v>
      </c>
      <c r="E173" s="1305" t="s">
        <v>462</v>
      </c>
      <c r="F173" s="48" t="s">
        <v>467</v>
      </c>
      <c r="G173" s="48" t="s">
        <v>124</v>
      </c>
      <c r="H173" s="47" t="s">
        <v>506</v>
      </c>
      <c r="I173" s="209">
        <v>2012</v>
      </c>
      <c r="J173" s="414"/>
      <c r="K173" s="49">
        <v>53</v>
      </c>
      <c r="L173" s="49"/>
      <c r="M173" s="49"/>
      <c r="N173" s="49"/>
      <c r="O173" s="49"/>
      <c r="P173" s="49"/>
      <c r="Q173" s="49">
        <v>35</v>
      </c>
      <c r="R173" s="49"/>
      <c r="S173" s="49"/>
      <c r="T173" s="49"/>
      <c r="U173" s="209"/>
      <c r="V173" s="49"/>
      <c r="W173" s="49"/>
      <c r="X173" s="49"/>
      <c r="Y173" s="49"/>
      <c r="Z173" s="49"/>
      <c r="AA173" s="49">
        <v>50</v>
      </c>
      <c r="AB173" s="210"/>
      <c r="AC173" s="415"/>
      <c r="AD173" s="381"/>
      <c r="AE173" s="49"/>
      <c r="AF173" s="209"/>
      <c r="AG173" s="209">
        <v>100</v>
      </c>
      <c r="AH173" s="209"/>
      <c r="AI173" s="209"/>
      <c r="AJ173" s="49"/>
      <c r="AK173" s="211"/>
      <c r="AL173" s="211"/>
      <c r="AM173" s="49">
        <v>51</v>
      </c>
      <c r="AN173" s="49"/>
      <c r="AO173" s="49"/>
      <c r="AP173" s="49">
        <v>165</v>
      </c>
      <c r="AQ173" s="49"/>
      <c r="AR173" s="49">
        <v>195</v>
      </c>
      <c r="AS173" s="49"/>
      <c r="AT173" s="49"/>
      <c r="AU173" s="381"/>
      <c r="AV173" s="49"/>
      <c r="AW173" s="49">
        <v>45</v>
      </c>
      <c r="AX173" s="49"/>
      <c r="AY173" s="49"/>
      <c r="AZ173" s="209"/>
      <c r="BA173" s="209"/>
      <c r="BB173" s="414">
        <v>10</v>
      </c>
      <c r="BC173" s="49">
        <v>10</v>
      </c>
      <c r="BD173" s="49"/>
      <c r="BE173" s="49">
        <v>10</v>
      </c>
      <c r="BF173" s="49">
        <v>10</v>
      </c>
      <c r="BG173" s="381">
        <v>10</v>
      </c>
      <c r="BH173" s="381">
        <v>10</v>
      </c>
      <c r="BI173" s="381">
        <v>10</v>
      </c>
      <c r="BJ173" s="381"/>
      <c r="BK173" s="210"/>
      <c r="BL173" s="1550">
        <f t="shared" ref="BL173:BL182" si="40">SUM(J173:BA173)+(BM173*10)</f>
        <v>844</v>
      </c>
      <c r="BM173" s="2038">
        <f>COUNTA(J173:BK173)</f>
        <v>15</v>
      </c>
      <c r="BN173" s="96"/>
      <c r="BP173" s="1925" t="s">
        <v>467</v>
      </c>
      <c r="BQ173" s="48" t="s">
        <v>124</v>
      </c>
      <c r="BR173" s="47" t="s">
        <v>506</v>
      </c>
      <c r="BS173" s="415">
        <v>2012</v>
      </c>
    </row>
    <row r="174" spans="3:71" ht="17.25" customHeight="1" x14ac:dyDescent="0.25">
      <c r="C174" s="554" t="s">
        <v>387</v>
      </c>
      <c r="D174" s="555">
        <v>3</v>
      </c>
      <c r="E174" s="1304" t="s">
        <v>462</v>
      </c>
      <c r="F174" s="46" t="s">
        <v>464</v>
      </c>
      <c r="G174" s="46" t="s">
        <v>81</v>
      </c>
      <c r="H174" s="47" t="s">
        <v>506</v>
      </c>
      <c r="I174" s="212">
        <v>2014</v>
      </c>
      <c r="J174" s="412"/>
      <c r="K174" s="47"/>
      <c r="L174" s="47">
        <v>54</v>
      </c>
      <c r="M174" s="49"/>
      <c r="N174" s="49"/>
      <c r="O174" s="47">
        <v>135</v>
      </c>
      <c r="P174" s="47"/>
      <c r="Q174" s="47"/>
      <c r="R174" s="47"/>
      <c r="S174" s="47">
        <v>135</v>
      </c>
      <c r="T174" s="47"/>
      <c r="U174" s="212"/>
      <c r="V174" s="47"/>
      <c r="W174" s="47"/>
      <c r="X174" s="47"/>
      <c r="Y174" s="47"/>
      <c r="Z174" s="47"/>
      <c r="AA174" s="47"/>
      <c r="AB174" s="213"/>
      <c r="AC174" s="413"/>
      <c r="AD174" s="380"/>
      <c r="AE174" s="47">
        <v>135</v>
      </c>
      <c r="AF174" s="212"/>
      <c r="AG174" s="212"/>
      <c r="AH174" s="212"/>
      <c r="AI174" s="212"/>
      <c r="AJ174" s="47">
        <v>135</v>
      </c>
      <c r="AK174" s="50"/>
      <c r="AL174" s="50"/>
      <c r="AM174" s="47"/>
      <c r="AN174" s="47"/>
      <c r="AO174" s="47"/>
      <c r="AP174" s="47"/>
      <c r="AQ174" s="47"/>
      <c r="AR174" s="47"/>
      <c r="AS174" s="47"/>
      <c r="AT174" s="47">
        <v>47</v>
      </c>
      <c r="AU174" s="380"/>
      <c r="AV174" s="47"/>
      <c r="AW174" s="47"/>
      <c r="AX174" s="47"/>
      <c r="AY174" s="47"/>
      <c r="AZ174" s="212"/>
      <c r="BA174" s="212"/>
      <c r="BB174" s="412"/>
      <c r="BC174" s="47"/>
      <c r="BD174" s="47"/>
      <c r="BE174" s="47"/>
      <c r="BF174" s="47"/>
      <c r="BG174" s="380"/>
      <c r="BH174" s="380"/>
      <c r="BI174" s="380"/>
      <c r="BJ174" s="380"/>
      <c r="BK174" s="213"/>
      <c r="BL174" s="1550">
        <f t="shared" si="40"/>
        <v>701</v>
      </c>
      <c r="BM174" s="141">
        <f t="shared" ref="BM174:BM182" si="41">COUNTA(J174:BK174)</f>
        <v>6</v>
      </c>
      <c r="BN174" s="96"/>
      <c r="BP174" s="1926" t="s">
        <v>464</v>
      </c>
      <c r="BQ174" s="46" t="s">
        <v>81</v>
      </c>
      <c r="BR174" s="47" t="s">
        <v>506</v>
      </c>
      <c r="BS174" s="413">
        <v>2014</v>
      </c>
    </row>
    <row r="175" spans="3:71" ht="17.25" customHeight="1" x14ac:dyDescent="0.25">
      <c r="C175" s="554" t="s">
        <v>388</v>
      </c>
      <c r="D175" s="555">
        <v>4</v>
      </c>
      <c r="E175" s="1305" t="s">
        <v>462</v>
      </c>
      <c r="F175" s="1562" t="s">
        <v>463</v>
      </c>
      <c r="G175" s="48" t="s">
        <v>131</v>
      </c>
      <c r="H175" s="47" t="s">
        <v>506</v>
      </c>
      <c r="I175" s="209">
        <v>2014</v>
      </c>
      <c r="J175" s="414">
        <v>63</v>
      </c>
      <c r="K175" s="49"/>
      <c r="L175" s="49"/>
      <c r="M175" s="49"/>
      <c r="N175" s="49"/>
      <c r="O175" s="49"/>
      <c r="P175" s="49"/>
      <c r="Q175" s="49"/>
      <c r="R175" s="49"/>
      <c r="S175" s="49">
        <v>80</v>
      </c>
      <c r="T175" s="49"/>
      <c r="U175" s="209"/>
      <c r="V175" s="49"/>
      <c r="W175" s="49"/>
      <c r="X175" s="49"/>
      <c r="Y175" s="49"/>
      <c r="Z175" s="49">
        <v>48</v>
      </c>
      <c r="AA175" s="49"/>
      <c r="AB175" s="210"/>
      <c r="AC175" s="415"/>
      <c r="AD175" s="381"/>
      <c r="AE175" s="49">
        <v>105</v>
      </c>
      <c r="AF175" s="209">
        <v>100</v>
      </c>
      <c r="AG175" s="209"/>
      <c r="AH175" s="209"/>
      <c r="AI175" s="209"/>
      <c r="AJ175" s="490">
        <v>85</v>
      </c>
      <c r="AK175" s="566"/>
      <c r="AL175" s="566">
        <v>90</v>
      </c>
      <c r="AM175" s="490"/>
      <c r="AN175" s="490"/>
      <c r="AO175" s="490"/>
      <c r="AP175" s="490"/>
      <c r="AQ175" s="490"/>
      <c r="AR175" s="490"/>
      <c r="AS175" s="490"/>
      <c r="AT175" s="490"/>
      <c r="AU175" s="565"/>
      <c r="AV175" s="490"/>
      <c r="AW175" s="490"/>
      <c r="AX175" s="490"/>
      <c r="AY175" s="490"/>
      <c r="AZ175" s="564"/>
      <c r="BA175" s="564"/>
      <c r="BB175" s="567"/>
      <c r="BC175" s="490"/>
      <c r="BD175" s="490">
        <v>10</v>
      </c>
      <c r="BE175" s="490">
        <v>10</v>
      </c>
      <c r="BF175" s="490"/>
      <c r="BG175" s="565"/>
      <c r="BH175" s="565"/>
      <c r="BI175" s="565"/>
      <c r="BJ175" s="565"/>
      <c r="BK175" s="985"/>
      <c r="BL175" s="1550">
        <f t="shared" si="40"/>
        <v>661</v>
      </c>
      <c r="BM175" s="141">
        <f t="shared" si="41"/>
        <v>9</v>
      </c>
      <c r="BN175" s="96"/>
      <c r="BP175" s="1927" t="s">
        <v>463</v>
      </c>
      <c r="BQ175" s="48" t="s">
        <v>131</v>
      </c>
      <c r="BR175" s="47" t="s">
        <v>506</v>
      </c>
      <c r="BS175" s="415">
        <v>2014</v>
      </c>
    </row>
    <row r="176" spans="3:71" ht="17.25" customHeight="1" x14ac:dyDescent="0.25">
      <c r="C176" s="554" t="s">
        <v>389</v>
      </c>
      <c r="D176" s="555">
        <v>5</v>
      </c>
      <c r="E176" s="1304" t="s">
        <v>462</v>
      </c>
      <c r="F176" s="46" t="s">
        <v>468</v>
      </c>
      <c r="G176" s="46" t="s">
        <v>142</v>
      </c>
      <c r="H176" s="47" t="s">
        <v>506</v>
      </c>
      <c r="I176" s="212">
        <v>2012</v>
      </c>
      <c r="J176" s="412"/>
      <c r="K176" s="47"/>
      <c r="L176" s="47"/>
      <c r="M176" s="47"/>
      <c r="N176" s="47"/>
      <c r="O176" s="47"/>
      <c r="P176" s="47"/>
      <c r="Q176" s="47">
        <v>24</v>
      </c>
      <c r="R176" s="47"/>
      <c r="S176" s="47"/>
      <c r="T176" s="47"/>
      <c r="U176" s="212"/>
      <c r="V176" s="47"/>
      <c r="W176" s="47"/>
      <c r="X176" s="47"/>
      <c r="Y176" s="47"/>
      <c r="Z176" s="47"/>
      <c r="AA176" s="47">
        <v>18</v>
      </c>
      <c r="AB176" s="213"/>
      <c r="AC176" s="413"/>
      <c r="AD176" s="380"/>
      <c r="AE176" s="47"/>
      <c r="AF176" s="212"/>
      <c r="AG176" s="212">
        <v>45</v>
      </c>
      <c r="AH176" s="212"/>
      <c r="AI176" s="47"/>
      <c r="AJ176" s="47"/>
      <c r="AK176" s="50"/>
      <c r="AL176" s="50"/>
      <c r="AM176" s="47">
        <v>48</v>
      </c>
      <c r="AN176" s="47"/>
      <c r="AO176" s="47"/>
      <c r="AP176" s="47"/>
      <c r="AQ176" s="47"/>
      <c r="AR176" s="47">
        <v>90</v>
      </c>
      <c r="AS176" s="47"/>
      <c r="AT176" s="47">
        <v>47</v>
      </c>
      <c r="AU176" s="380"/>
      <c r="AV176" s="47"/>
      <c r="AW176" s="47"/>
      <c r="AX176" s="47"/>
      <c r="AY176" s="47"/>
      <c r="AZ176" s="212"/>
      <c r="BA176" s="212"/>
      <c r="BB176" s="412"/>
      <c r="BC176" s="47"/>
      <c r="BD176" s="47">
        <v>10</v>
      </c>
      <c r="BE176" s="47"/>
      <c r="BF176" s="47">
        <v>10</v>
      </c>
      <c r="BG176" s="380"/>
      <c r="BH176" s="380"/>
      <c r="BI176" s="380"/>
      <c r="BJ176" s="380"/>
      <c r="BK176" s="213"/>
      <c r="BL176" s="1550">
        <f t="shared" si="40"/>
        <v>352</v>
      </c>
      <c r="BM176" s="141">
        <f t="shared" si="41"/>
        <v>8</v>
      </c>
      <c r="BN176" s="96"/>
      <c r="BP176" s="1926" t="s">
        <v>468</v>
      </c>
      <c r="BQ176" s="46" t="s">
        <v>142</v>
      </c>
      <c r="BR176" s="47" t="s">
        <v>506</v>
      </c>
      <c r="BS176" s="413">
        <v>2012</v>
      </c>
    </row>
    <row r="177" spans="3:71" ht="17.25" customHeight="1" x14ac:dyDescent="0.25">
      <c r="C177" s="554" t="s">
        <v>390</v>
      </c>
      <c r="D177" s="555">
        <v>6</v>
      </c>
      <c r="E177" s="1304" t="s">
        <v>462</v>
      </c>
      <c r="F177" s="46" t="s">
        <v>18</v>
      </c>
      <c r="G177" s="46" t="s">
        <v>134</v>
      </c>
      <c r="H177" s="47" t="s">
        <v>506</v>
      </c>
      <c r="I177" s="212">
        <v>2011</v>
      </c>
      <c r="J177" s="414"/>
      <c r="K177" s="49"/>
      <c r="L177" s="49"/>
      <c r="M177" s="49"/>
      <c r="N177" s="49"/>
      <c r="O177" s="49"/>
      <c r="P177" s="49"/>
      <c r="Q177" s="49"/>
      <c r="R177" s="49"/>
      <c r="S177" s="49"/>
      <c r="T177" s="47"/>
      <c r="U177" s="209"/>
      <c r="V177" s="47"/>
      <c r="W177" s="49"/>
      <c r="X177" s="47"/>
      <c r="Y177" s="49"/>
      <c r="Z177" s="49"/>
      <c r="AA177" s="47">
        <v>30</v>
      </c>
      <c r="AB177" s="213"/>
      <c r="AC177" s="413"/>
      <c r="AD177" s="381"/>
      <c r="AE177" s="49"/>
      <c r="AF177" s="209"/>
      <c r="AG177" s="212">
        <v>70</v>
      </c>
      <c r="AH177" s="212"/>
      <c r="AI177" s="212"/>
      <c r="AJ177" s="47"/>
      <c r="AK177" s="50"/>
      <c r="AL177" s="50"/>
      <c r="AM177" s="47">
        <v>70</v>
      </c>
      <c r="AN177" s="47"/>
      <c r="AO177" s="47"/>
      <c r="AP177" s="47"/>
      <c r="AQ177" s="47"/>
      <c r="AR177" s="47"/>
      <c r="AS177" s="47"/>
      <c r="AT177" s="47"/>
      <c r="AU177" s="380"/>
      <c r="AV177" s="47"/>
      <c r="AW177" s="47">
        <v>32</v>
      </c>
      <c r="AX177" s="47"/>
      <c r="AY177" s="47"/>
      <c r="AZ177" s="212"/>
      <c r="BA177" s="212"/>
      <c r="BB177" s="414"/>
      <c r="BC177" s="49"/>
      <c r="BD177" s="49"/>
      <c r="BE177" s="49"/>
      <c r="BF177" s="49"/>
      <c r="BG177" s="381"/>
      <c r="BH177" s="381"/>
      <c r="BI177" s="381"/>
      <c r="BJ177" s="381"/>
      <c r="BK177" s="210"/>
      <c r="BL177" s="1550">
        <f t="shared" si="40"/>
        <v>242</v>
      </c>
      <c r="BM177" s="141">
        <f t="shared" si="41"/>
        <v>4</v>
      </c>
      <c r="BN177" s="96"/>
      <c r="BP177" s="1926" t="s">
        <v>18</v>
      </c>
      <c r="BQ177" s="46" t="s">
        <v>134</v>
      </c>
      <c r="BR177" s="47" t="s">
        <v>506</v>
      </c>
      <c r="BS177" s="413">
        <v>2011</v>
      </c>
    </row>
    <row r="178" spans="3:71" ht="17.25" customHeight="1" x14ac:dyDescent="0.25">
      <c r="C178" s="554" t="s">
        <v>391</v>
      </c>
      <c r="D178" s="555">
        <v>7</v>
      </c>
      <c r="E178" s="1304" t="s">
        <v>462</v>
      </c>
      <c r="F178" s="46" t="s">
        <v>465</v>
      </c>
      <c r="G178" s="46" t="s">
        <v>466</v>
      </c>
      <c r="H178" s="47" t="s">
        <v>506</v>
      </c>
      <c r="I178" s="212">
        <v>2014</v>
      </c>
      <c r="J178" s="412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212"/>
      <c r="V178" s="47"/>
      <c r="W178" s="47"/>
      <c r="X178" s="47"/>
      <c r="Y178" s="47"/>
      <c r="Z178" s="47"/>
      <c r="AA178" s="47"/>
      <c r="AB178" s="213"/>
      <c r="AC178" s="413"/>
      <c r="AD178" s="380"/>
      <c r="AE178" s="47">
        <v>100</v>
      </c>
      <c r="AF178" s="212"/>
      <c r="AG178" s="212"/>
      <c r="AH178" s="212"/>
      <c r="AI178" s="1741"/>
      <c r="AJ178" s="47">
        <v>115</v>
      </c>
      <c r="AK178" s="50"/>
      <c r="AL178" s="50"/>
      <c r="AM178" s="47"/>
      <c r="AN178" s="47"/>
      <c r="AO178" s="47"/>
      <c r="AP178" s="47"/>
      <c r="AQ178" s="47"/>
      <c r="AR178" s="47"/>
      <c r="AS178" s="47"/>
      <c r="AT178" s="47"/>
      <c r="AU178" s="380"/>
      <c r="AV178" s="47"/>
      <c r="AW178" s="47"/>
      <c r="AX178" s="47"/>
      <c r="AY178" s="47"/>
      <c r="AZ178" s="212"/>
      <c r="BA178" s="212"/>
      <c r="BB178" s="412"/>
      <c r="BC178" s="47"/>
      <c r="BD178" s="47"/>
      <c r="BE178" s="47"/>
      <c r="BF178" s="47"/>
      <c r="BG178" s="380"/>
      <c r="BH178" s="380"/>
      <c r="BI178" s="380"/>
      <c r="BJ178" s="380"/>
      <c r="BK178" s="213"/>
      <c r="BL178" s="1550">
        <f t="shared" si="40"/>
        <v>235</v>
      </c>
      <c r="BM178" s="141">
        <f t="shared" si="41"/>
        <v>2</v>
      </c>
      <c r="BN178" s="96"/>
      <c r="BP178" s="1926" t="s">
        <v>465</v>
      </c>
      <c r="BQ178" s="46" t="s">
        <v>466</v>
      </c>
      <c r="BR178" s="47" t="s">
        <v>506</v>
      </c>
      <c r="BS178" s="413">
        <v>2014</v>
      </c>
    </row>
    <row r="179" spans="3:71" ht="17.25" customHeight="1" x14ac:dyDescent="0.25">
      <c r="C179" s="554" t="s">
        <v>395</v>
      </c>
      <c r="D179" s="555">
        <v>8</v>
      </c>
      <c r="E179" s="1304" t="s">
        <v>462</v>
      </c>
      <c r="F179" s="46" t="s">
        <v>994</v>
      </c>
      <c r="G179" s="46" t="s">
        <v>65</v>
      </c>
      <c r="H179" s="47" t="s">
        <v>507</v>
      </c>
      <c r="I179" s="212">
        <v>2012</v>
      </c>
      <c r="J179" s="412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212"/>
      <c r="V179" s="47"/>
      <c r="W179" s="47"/>
      <c r="X179" s="47"/>
      <c r="Y179" s="47"/>
      <c r="Z179" s="47"/>
      <c r="AA179" s="47"/>
      <c r="AB179" s="213"/>
      <c r="AC179" s="413"/>
      <c r="AD179" s="380"/>
      <c r="AE179" s="47"/>
      <c r="AF179" s="212"/>
      <c r="AG179" s="212"/>
      <c r="AH179" s="212"/>
      <c r="AI179" s="1741"/>
      <c r="AJ179" s="47"/>
      <c r="AK179" s="50"/>
      <c r="AL179" s="50"/>
      <c r="AM179" s="47"/>
      <c r="AN179" s="47"/>
      <c r="AO179" s="47"/>
      <c r="AP179" s="47"/>
      <c r="AQ179" s="47"/>
      <c r="AR179" s="47"/>
      <c r="AS179" s="47"/>
      <c r="AT179" s="47"/>
      <c r="AU179" s="380"/>
      <c r="AV179" s="47"/>
      <c r="AW179" s="47"/>
      <c r="AX179" s="47"/>
      <c r="AY179" s="47"/>
      <c r="AZ179" s="212"/>
      <c r="BA179" s="212"/>
      <c r="BB179" s="412"/>
      <c r="BC179" s="47"/>
      <c r="BD179" s="47"/>
      <c r="BE179" s="47"/>
      <c r="BF179" s="47"/>
      <c r="BG179" s="380"/>
      <c r="BH179" s="380">
        <v>10</v>
      </c>
      <c r="BI179" s="380">
        <v>10</v>
      </c>
      <c r="BJ179" s="380"/>
      <c r="BK179" s="213"/>
      <c r="BL179" s="1550">
        <f t="shared" ref="BL179" si="42">SUM(J179:BA179)+(BM179*10)</f>
        <v>20</v>
      </c>
      <c r="BM179" s="141">
        <f t="shared" ref="BM179" si="43">COUNTA(J179:BK179)</f>
        <v>2</v>
      </c>
      <c r="BN179" s="96"/>
      <c r="BP179" s="46" t="s">
        <v>994</v>
      </c>
      <c r="BQ179" s="46" t="s">
        <v>65</v>
      </c>
      <c r="BR179" s="47" t="s">
        <v>507</v>
      </c>
      <c r="BS179" s="212">
        <v>2012</v>
      </c>
    </row>
    <row r="180" spans="3:71" ht="17.25" customHeight="1" x14ac:dyDescent="0.25">
      <c r="C180" s="554" t="s">
        <v>396</v>
      </c>
      <c r="D180" s="555">
        <v>9</v>
      </c>
      <c r="E180" s="1304" t="s">
        <v>462</v>
      </c>
      <c r="F180" s="46" t="s">
        <v>138</v>
      </c>
      <c r="G180" s="46" t="s">
        <v>80</v>
      </c>
      <c r="H180" s="47" t="s">
        <v>506</v>
      </c>
      <c r="I180" s="212">
        <v>2010</v>
      </c>
      <c r="J180" s="412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212"/>
      <c r="V180" s="47"/>
      <c r="W180" s="47"/>
      <c r="X180" s="47"/>
      <c r="Y180" s="47"/>
      <c r="Z180" s="47"/>
      <c r="AA180" s="47"/>
      <c r="AB180" s="213">
        <v>65</v>
      </c>
      <c r="AC180" s="413"/>
      <c r="AD180" s="380"/>
      <c r="AE180" s="47"/>
      <c r="AF180" s="212"/>
      <c r="AG180" s="212"/>
      <c r="AH180" s="212"/>
      <c r="AI180" s="212"/>
      <c r="AJ180" s="47"/>
      <c r="AK180" s="50"/>
      <c r="AL180" s="50"/>
      <c r="AM180" s="47"/>
      <c r="AN180" s="47"/>
      <c r="AO180" s="47"/>
      <c r="AP180" s="47"/>
      <c r="AQ180" s="47"/>
      <c r="AR180" s="47"/>
      <c r="AS180" s="47"/>
      <c r="AT180" s="47"/>
      <c r="AU180" s="380"/>
      <c r="AV180" s="47"/>
      <c r="AW180" s="47"/>
      <c r="AX180" s="47"/>
      <c r="AY180" s="47"/>
      <c r="AZ180" s="212"/>
      <c r="BA180" s="212"/>
      <c r="BB180" s="412"/>
      <c r="BC180" s="47"/>
      <c r="BD180" s="47"/>
      <c r="BE180" s="47"/>
      <c r="BF180" s="47"/>
      <c r="BG180" s="380"/>
      <c r="BH180" s="380"/>
      <c r="BI180" s="380"/>
      <c r="BJ180" s="380"/>
      <c r="BK180" s="213"/>
      <c r="BL180" s="1550">
        <f t="shared" si="40"/>
        <v>75</v>
      </c>
      <c r="BM180" s="141">
        <f t="shared" si="41"/>
        <v>1</v>
      </c>
      <c r="BN180" s="96"/>
      <c r="BP180" s="1926" t="s">
        <v>138</v>
      </c>
      <c r="BQ180" s="46" t="s">
        <v>80</v>
      </c>
      <c r="BR180" s="47" t="s">
        <v>506</v>
      </c>
      <c r="BS180" s="413">
        <v>2010</v>
      </c>
    </row>
    <row r="181" spans="3:71" ht="17.25" customHeight="1" thickBot="1" x14ac:dyDescent="0.3">
      <c r="C181" s="554" t="s">
        <v>397</v>
      </c>
      <c r="D181" s="555">
        <v>10</v>
      </c>
      <c r="E181" s="1304" t="s">
        <v>462</v>
      </c>
      <c r="F181" s="46" t="s">
        <v>994</v>
      </c>
      <c r="G181" s="46" t="s">
        <v>70</v>
      </c>
      <c r="H181" s="73" t="s">
        <v>507</v>
      </c>
      <c r="I181" s="212">
        <v>2014</v>
      </c>
      <c r="J181" s="414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209"/>
      <c r="V181" s="49"/>
      <c r="W181" s="49"/>
      <c r="X181" s="49"/>
      <c r="Y181" s="49"/>
      <c r="Z181" s="49"/>
      <c r="AA181" s="49"/>
      <c r="AB181" s="210"/>
      <c r="AC181" s="415"/>
      <c r="AD181" s="380"/>
      <c r="AE181" s="47"/>
      <c r="AF181" s="212"/>
      <c r="AG181" s="212"/>
      <c r="AH181" s="212"/>
      <c r="AI181" s="212"/>
      <c r="AJ181" s="47">
        <v>48</v>
      </c>
      <c r="AK181" s="50"/>
      <c r="AL181" s="50"/>
      <c r="AM181" s="47"/>
      <c r="AN181" s="47"/>
      <c r="AO181" s="47"/>
      <c r="AP181" s="47"/>
      <c r="AQ181" s="47"/>
      <c r="AR181" s="47"/>
      <c r="AS181" s="47"/>
      <c r="AT181" s="47"/>
      <c r="AU181" s="380"/>
      <c r="AV181" s="47"/>
      <c r="AW181" s="47"/>
      <c r="AX181" s="47"/>
      <c r="AY181" s="47"/>
      <c r="AZ181" s="212"/>
      <c r="BA181" s="212"/>
      <c r="BB181" s="414"/>
      <c r="BC181" s="49"/>
      <c r="BD181" s="49"/>
      <c r="BE181" s="49"/>
      <c r="BF181" s="49"/>
      <c r="BG181" s="381"/>
      <c r="BH181" s="381"/>
      <c r="BI181" s="381"/>
      <c r="BJ181" s="381"/>
      <c r="BK181" s="210"/>
      <c r="BL181" s="1550">
        <f t="shared" si="40"/>
        <v>58</v>
      </c>
      <c r="BM181" s="141">
        <f t="shared" si="41"/>
        <v>1</v>
      </c>
      <c r="BN181" s="96"/>
      <c r="BP181" s="1926" t="s">
        <v>994</v>
      </c>
      <c r="BQ181" s="46" t="s">
        <v>70</v>
      </c>
      <c r="BR181" s="73" t="s">
        <v>507</v>
      </c>
      <c r="BS181" s="413">
        <v>2014</v>
      </c>
    </row>
    <row r="182" spans="3:71" ht="17.25" customHeight="1" thickBot="1" x14ac:dyDescent="0.3">
      <c r="C182" s="554" t="s">
        <v>398</v>
      </c>
      <c r="D182" s="555">
        <v>11</v>
      </c>
      <c r="E182" s="1467" t="s">
        <v>462</v>
      </c>
      <c r="F182" s="1468" t="s">
        <v>994</v>
      </c>
      <c r="G182" s="1468" t="s">
        <v>65</v>
      </c>
      <c r="H182" s="76" t="s">
        <v>507</v>
      </c>
      <c r="I182" s="1470">
        <v>2013</v>
      </c>
      <c r="J182" s="1308"/>
      <c r="K182" s="1306"/>
      <c r="L182" s="1306"/>
      <c r="M182" s="1306"/>
      <c r="N182" s="1306"/>
      <c r="O182" s="1306"/>
      <c r="P182" s="1306"/>
      <c r="Q182" s="1306"/>
      <c r="R182" s="1306"/>
      <c r="S182" s="1306"/>
      <c r="T182" s="1469"/>
      <c r="U182" s="1307"/>
      <c r="V182" s="1469"/>
      <c r="W182" s="1306"/>
      <c r="X182" s="1469"/>
      <c r="Y182" s="1306"/>
      <c r="Z182" s="1306"/>
      <c r="AA182" s="1469"/>
      <c r="AB182" s="1563"/>
      <c r="AC182" s="1564"/>
      <c r="AD182" s="1565"/>
      <c r="AE182" s="1306"/>
      <c r="AF182" s="1307"/>
      <c r="AG182" s="1307"/>
      <c r="AH182" s="1307"/>
      <c r="AI182" s="1307"/>
      <c r="AJ182" s="1306"/>
      <c r="AK182" s="1306"/>
      <c r="AL182" s="1306"/>
      <c r="AM182" s="1469">
        <v>32</v>
      </c>
      <c r="AN182" s="1469"/>
      <c r="AO182" s="1469"/>
      <c r="AP182" s="1469"/>
      <c r="AQ182" s="1469"/>
      <c r="AR182" s="1469"/>
      <c r="AS182" s="1469"/>
      <c r="AT182" s="1469"/>
      <c r="AU182" s="1471"/>
      <c r="AV182" s="1469"/>
      <c r="AW182" s="1469"/>
      <c r="AX182" s="1306"/>
      <c r="AY182" s="1306"/>
      <c r="AZ182" s="1307"/>
      <c r="BA182" s="1470"/>
      <c r="BB182" s="1308"/>
      <c r="BC182" s="1306"/>
      <c r="BD182" s="1306"/>
      <c r="BE182" s="1306"/>
      <c r="BF182" s="1306"/>
      <c r="BG182" s="1565"/>
      <c r="BH182" s="1565"/>
      <c r="BI182" s="1565"/>
      <c r="BJ182" s="1565"/>
      <c r="BK182" s="1309"/>
      <c r="BL182" s="1551">
        <f t="shared" si="40"/>
        <v>42</v>
      </c>
      <c r="BM182" s="2040">
        <f t="shared" si="41"/>
        <v>1</v>
      </c>
      <c r="BN182" s="770">
        <f>SUM(BM172:BM182)</f>
        <v>69</v>
      </c>
      <c r="BO182" s="329">
        <f>SUM(BL172:BL182)</f>
        <v>4798</v>
      </c>
      <c r="BP182" s="1928" t="s">
        <v>994</v>
      </c>
      <c r="BQ182" s="1468" t="s">
        <v>65</v>
      </c>
      <c r="BR182" s="76" t="s">
        <v>507</v>
      </c>
      <c r="BS182" s="1564">
        <v>2013</v>
      </c>
    </row>
    <row r="183" spans="3:71" ht="17.25" customHeight="1" thickBot="1" x14ac:dyDescent="0.3">
      <c r="C183" s="554" t="s">
        <v>399</v>
      </c>
      <c r="D183" s="553">
        <v>1</v>
      </c>
      <c r="E183" s="1283" t="s">
        <v>10</v>
      </c>
      <c r="F183" s="1284" t="s">
        <v>90</v>
      </c>
      <c r="G183" s="1284" t="s">
        <v>91</v>
      </c>
      <c r="H183" s="1285" t="s">
        <v>506</v>
      </c>
      <c r="I183" s="1286">
        <v>2011</v>
      </c>
      <c r="J183" s="1287"/>
      <c r="K183" s="1285"/>
      <c r="L183" s="1285">
        <v>135</v>
      </c>
      <c r="M183" s="1285">
        <v>95</v>
      </c>
      <c r="N183" s="1285"/>
      <c r="O183" s="1285"/>
      <c r="P183" s="1285"/>
      <c r="Q183" s="1285"/>
      <c r="R183" s="1285"/>
      <c r="S183" s="1285"/>
      <c r="T183" s="1285">
        <v>95</v>
      </c>
      <c r="U183" s="1286">
        <v>135</v>
      </c>
      <c r="V183" s="1285"/>
      <c r="W183" s="1285"/>
      <c r="X183" s="1285"/>
      <c r="Y183" s="1285"/>
      <c r="Z183" s="1285"/>
      <c r="AA183" s="1285"/>
      <c r="AB183" s="229"/>
      <c r="AC183" s="1288">
        <v>200</v>
      </c>
      <c r="AD183" s="1289"/>
      <c r="AE183" s="1285"/>
      <c r="AF183" s="1286"/>
      <c r="AG183" s="1286"/>
      <c r="AH183" s="1286"/>
      <c r="AI183" s="1286"/>
      <c r="AJ183" s="1290"/>
      <c r="AK183" s="1291"/>
      <c r="AL183" s="1291"/>
      <c r="AM183" s="1290">
        <v>135</v>
      </c>
      <c r="AN183" s="1290"/>
      <c r="AO183" s="1290"/>
      <c r="AP183" s="1290">
        <v>140</v>
      </c>
      <c r="AQ183" s="1290"/>
      <c r="AR183" s="1290">
        <v>120</v>
      </c>
      <c r="AS183" s="1290"/>
      <c r="AT183" s="1290">
        <v>65</v>
      </c>
      <c r="AU183" s="1292"/>
      <c r="AV183" s="1290">
        <v>200</v>
      </c>
      <c r="AW183" s="1290">
        <v>100</v>
      </c>
      <c r="AX183" s="1290"/>
      <c r="AY183" s="1290"/>
      <c r="AZ183" s="1293"/>
      <c r="BA183" s="1293"/>
      <c r="BB183" s="2016"/>
      <c r="BC183" s="2017"/>
      <c r="BD183" s="2017"/>
      <c r="BE183" s="2017"/>
      <c r="BF183" s="2017"/>
      <c r="BG183" s="2018"/>
      <c r="BH183" s="2018"/>
      <c r="BI183" s="2018"/>
      <c r="BJ183" s="2018"/>
      <c r="BK183" s="2019"/>
      <c r="BL183" s="777">
        <f t="shared" ref="BL183" si="44">SUM(J183:BA183)+(BM183*10)</f>
        <v>1530</v>
      </c>
      <c r="BM183" s="1376">
        <f t="shared" ref="BM183:BM198" si="45">COUNTA(J183:BK183)</f>
        <v>11</v>
      </c>
      <c r="BN183" s="96"/>
      <c r="BP183" s="2073" t="s">
        <v>90</v>
      </c>
      <c r="BQ183" s="2074" t="s">
        <v>91</v>
      </c>
      <c r="BR183" s="2075" t="s">
        <v>506</v>
      </c>
      <c r="BS183" s="2076">
        <v>2011</v>
      </c>
    </row>
    <row r="184" spans="3:71" ht="17.25" customHeight="1" x14ac:dyDescent="0.25">
      <c r="C184" s="554" t="s">
        <v>400</v>
      </c>
      <c r="D184" s="555">
        <v>2</v>
      </c>
      <c r="E184" s="950" t="s">
        <v>10</v>
      </c>
      <c r="F184" s="72" t="s">
        <v>520</v>
      </c>
      <c r="G184" s="72" t="s">
        <v>114</v>
      </c>
      <c r="H184" s="73" t="s">
        <v>506</v>
      </c>
      <c r="I184" s="228">
        <v>2018</v>
      </c>
      <c r="J184" s="433"/>
      <c r="K184" s="75"/>
      <c r="L184" s="73">
        <v>16</v>
      </c>
      <c r="M184" s="75"/>
      <c r="N184" s="73">
        <v>105</v>
      </c>
      <c r="O184" s="75"/>
      <c r="P184" s="73">
        <v>40</v>
      </c>
      <c r="Q184" s="73"/>
      <c r="R184" s="73">
        <v>100</v>
      </c>
      <c r="S184" s="73"/>
      <c r="T184" s="73"/>
      <c r="U184" s="228"/>
      <c r="V184" s="73"/>
      <c r="W184" s="73"/>
      <c r="X184" s="73">
        <v>23</v>
      </c>
      <c r="Y184" s="73"/>
      <c r="Z184" s="73">
        <v>26</v>
      </c>
      <c r="AA184" s="73"/>
      <c r="AB184" s="229"/>
      <c r="AC184" s="434"/>
      <c r="AD184" s="390">
        <v>90</v>
      </c>
      <c r="AE184" s="73"/>
      <c r="AF184" s="228">
        <v>51</v>
      </c>
      <c r="AG184" s="228"/>
      <c r="AH184" s="228"/>
      <c r="AI184" s="228">
        <v>105</v>
      </c>
      <c r="AJ184" s="73"/>
      <c r="AK184" s="73"/>
      <c r="AL184" s="73">
        <v>30</v>
      </c>
      <c r="AM184" s="73"/>
      <c r="AN184" s="73"/>
      <c r="AO184" s="73"/>
      <c r="AP184" s="73"/>
      <c r="AQ184" s="73">
        <v>123</v>
      </c>
      <c r="AR184" s="73"/>
      <c r="AS184" s="73"/>
      <c r="AT184" s="73"/>
      <c r="AU184" s="390">
        <v>42</v>
      </c>
      <c r="AV184" s="73"/>
      <c r="AW184" s="73"/>
      <c r="AX184" s="73">
        <v>150</v>
      </c>
      <c r="AY184" s="73"/>
      <c r="AZ184" s="228"/>
      <c r="BA184" s="228"/>
      <c r="BB184" s="433">
        <v>10</v>
      </c>
      <c r="BC184" s="73">
        <v>10</v>
      </c>
      <c r="BD184" s="73"/>
      <c r="BE184" s="73"/>
      <c r="BF184" s="73"/>
      <c r="BG184" s="390"/>
      <c r="BH184" s="390"/>
      <c r="BI184" s="390"/>
      <c r="BJ184" s="390"/>
      <c r="BK184" s="2020"/>
      <c r="BL184" s="777">
        <f t="shared" ref="BL184:BL196" si="46">SUM(J184:BA184)+(BM184*10)</f>
        <v>1051</v>
      </c>
      <c r="BM184" s="2041">
        <f t="shared" si="45"/>
        <v>15</v>
      </c>
      <c r="BN184" s="96"/>
      <c r="BP184" s="1368" t="s">
        <v>520</v>
      </c>
      <c r="BQ184" s="72" t="s">
        <v>114</v>
      </c>
      <c r="BR184" s="73" t="s">
        <v>506</v>
      </c>
      <c r="BS184" s="434">
        <v>2018</v>
      </c>
    </row>
    <row r="185" spans="3:71" ht="17.25" customHeight="1" x14ac:dyDescent="0.25">
      <c r="C185" s="554" t="s">
        <v>401</v>
      </c>
      <c r="D185" s="555">
        <v>3</v>
      </c>
      <c r="E185" s="950" t="s">
        <v>10</v>
      </c>
      <c r="F185" s="72" t="s">
        <v>685</v>
      </c>
      <c r="G185" s="72" t="s">
        <v>136</v>
      </c>
      <c r="H185" s="73" t="s">
        <v>506</v>
      </c>
      <c r="I185" s="228">
        <v>2011</v>
      </c>
      <c r="J185" s="433"/>
      <c r="K185" s="73"/>
      <c r="L185" s="73">
        <v>60</v>
      </c>
      <c r="M185" s="73">
        <v>42</v>
      </c>
      <c r="N185" s="73"/>
      <c r="O185" s="73"/>
      <c r="P185" s="73"/>
      <c r="Q185" s="73">
        <v>45</v>
      </c>
      <c r="R185" s="73"/>
      <c r="S185" s="73"/>
      <c r="T185" s="73">
        <v>65</v>
      </c>
      <c r="U185" s="228">
        <v>80</v>
      </c>
      <c r="V185" s="73"/>
      <c r="W185" s="73"/>
      <c r="X185" s="73"/>
      <c r="Y185" s="73">
        <v>43</v>
      </c>
      <c r="Z185" s="73"/>
      <c r="AA185" s="73">
        <v>85</v>
      </c>
      <c r="AB185" s="229"/>
      <c r="AC185" s="434">
        <v>80</v>
      </c>
      <c r="AD185" s="390"/>
      <c r="AE185" s="73"/>
      <c r="AF185" s="228"/>
      <c r="AG185" s="228"/>
      <c r="AH185" s="228"/>
      <c r="AI185" s="228"/>
      <c r="AJ185" s="73"/>
      <c r="AK185" s="73"/>
      <c r="AL185" s="73"/>
      <c r="AM185" s="73">
        <v>63</v>
      </c>
      <c r="AN185" s="73"/>
      <c r="AO185" s="73"/>
      <c r="AP185" s="73">
        <v>39</v>
      </c>
      <c r="AQ185" s="73"/>
      <c r="AR185" s="73">
        <v>77</v>
      </c>
      <c r="AS185" s="73"/>
      <c r="AT185" s="73">
        <v>65</v>
      </c>
      <c r="AU185" s="390"/>
      <c r="AV185" s="73">
        <v>85</v>
      </c>
      <c r="AW185" s="73">
        <v>65</v>
      </c>
      <c r="AX185" s="73"/>
      <c r="AY185" s="73"/>
      <c r="AZ185" s="228"/>
      <c r="BA185" s="228"/>
      <c r="BB185" s="433"/>
      <c r="BC185" s="73">
        <v>10</v>
      </c>
      <c r="BD185" s="73"/>
      <c r="BE185" s="73"/>
      <c r="BF185" s="73"/>
      <c r="BG185" s="390"/>
      <c r="BH185" s="390"/>
      <c r="BI185" s="390"/>
      <c r="BJ185" s="390"/>
      <c r="BK185" s="2020"/>
      <c r="BL185" s="777">
        <f t="shared" si="46"/>
        <v>1044</v>
      </c>
      <c r="BM185" s="777">
        <f t="shared" si="45"/>
        <v>15</v>
      </c>
      <c r="BN185" s="96"/>
      <c r="BP185" s="1368" t="s">
        <v>685</v>
      </c>
      <c r="BQ185" s="72" t="s">
        <v>136</v>
      </c>
      <c r="BR185" s="73" t="s">
        <v>506</v>
      </c>
      <c r="BS185" s="434">
        <v>2011</v>
      </c>
    </row>
    <row r="186" spans="3:71" ht="17.25" customHeight="1" x14ac:dyDescent="0.25">
      <c r="C186" s="554" t="s">
        <v>402</v>
      </c>
      <c r="D186" s="555">
        <v>4</v>
      </c>
      <c r="E186" s="950" t="s">
        <v>10</v>
      </c>
      <c r="F186" s="72" t="s">
        <v>169</v>
      </c>
      <c r="G186" s="72" t="s">
        <v>134</v>
      </c>
      <c r="H186" s="73" t="s">
        <v>506</v>
      </c>
      <c r="I186" s="228">
        <v>2012</v>
      </c>
      <c r="J186" s="433"/>
      <c r="K186" s="73"/>
      <c r="L186" s="73">
        <v>34</v>
      </c>
      <c r="M186" s="73">
        <v>45</v>
      </c>
      <c r="N186" s="75"/>
      <c r="O186" s="73"/>
      <c r="P186" s="73"/>
      <c r="Q186" s="73">
        <v>75</v>
      </c>
      <c r="R186" s="73"/>
      <c r="S186" s="73"/>
      <c r="T186" s="73"/>
      <c r="U186" s="228">
        <v>95</v>
      </c>
      <c r="V186" s="73"/>
      <c r="W186" s="73"/>
      <c r="X186" s="73"/>
      <c r="Y186" s="73">
        <v>85</v>
      </c>
      <c r="Z186" s="73"/>
      <c r="AA186" s="73">
        <v>63</v>
      </c>
      <c r="AB186" s="229"/>
      <c r="AC186" s="434">
        <v>75</v>
      </c>
      <c r="AD186" s="390"/>
      <c r="AE186" s="73"/>
      <c r="AF186" s="228"/>
      <c r="AG186" s="228"/>
      <c r="AH186" s="228"/>
      <c r="AI186" s="228"/>
      <c r="AJ186" s="602"/>
      <c r="AK186" s="602"/>
      <c r="AL186" s="602"/>
      <c r="AM186" s="602"/>
      <c r="AN186" s="602"/>
      <c r="AO186" s="602"/>
      <c r="AP186" s="602">
        <v>130</v>
      </c>
      <c r="AQ186" s="602"/>
      <c r="AR186" s="602">
        <v>68</v>
      </c>
      <c r="AS186" s="602"/>
      <c r="AT186" s="602">
        <v>65</v>
      </c>
      <c r="AU186" s="603"/>
      <c r="AV186" s="602">
        <v>100</v>
      </c>
      <c r="AW186" s="602">
        <v>70</v>
      </c>
      <c r="AX186" s="602"/>
      <c r="AY186" s="602"/>
      <c r="AZ186" s="604"/>
      <c r="BA186" s="604"/>
      <c r="BB186" s="605"/>
      <c r="BC186" s="602"/>
      <c r="BD186" s="602"/>
      <c r="BE186" s="602"/>
      <c r="BF186" s="602"/>
      <c r="BG186" s="603"/>
      <c r="BH186" s="603"/>
      <c r="BI186" s="603"/>
      <c r="BJ186" s="603"/>
      <c r="BK186" s="2021"/>
      <c r="BL186" s="777">
        <f t="shared" si="46"/>
        <v>1025</v>
      </c>
      <c r="BM186" s="777">
        <f t="shared" si="45"/>
        <v>12</v>
      </c>
      <c r="BN186" s="96"/>
      <c r="BP186" s="1368" t="s">
        <v>169</v>
      </c>
      <c r="BQ186" s="72" t="s">
        <v>134</v>
      </c>
      <c r="BR186" s="73" t="s">
        <v>506</v>
      </c>
      <c r="BS186" s="434">
        <v>2012</v>
      </c>
    </row>
    <row r="187" spans="3:71" ht="17.25" customHeight="1" x14ac:dyDescent="0.25">
      <c r="C187" s="554" t="s">
        <v>403</v>
      </c>
      <c r="D187" s="555">
        <v>5</v>
      </c>
      <c r="E187" s="951" t="s">
        <v>10</v>
      </c>
      <c r="F187" s="74" t="s">
        <v>619</v>
      </c>
      <c r="G187" s="74" t="s">
        <v>836</v>
      </c>
      <c r="H187" s="75" t="s">
        <v>506</v>
      </c>
      <c r="I187" s="230">
        <v>2013</v>
      </c>
      <c r="J187" s="435"/>
      <c r="K187" s="75"/>
      <c r="L187" s="75"/>
      <c r="M187" s="75"/>
      <c r="N187" s="75"/>
      <c r="O187" s="75">
        <v>95</v>
      </c>
      <c r="P187" s="75">
        <v>50</v>
      </c>
      <c r="Q187" s="75"/>
      <c r="R187" s="75"/>
      <c r="S187" s="75">
        <v>60</v>
      </c>
      <c r="T187" s="75"/>
      <c r="U187" s="230"/>
      <c r="V187" s="75"/>
      <c r="W187" s="75"/>
      <c r="X187" s="75"/>
      <c r="Y187" s="75"/>
      <c r="Z187" s="75">
        <v>27</v>
      </c>
      <c r="AA187" s="75"/>
      <c r="AB187" s="231"/>
      <c r="AC187" s="436"/>
      <c r="AD187" s="391"/>
      <c r="AE187" s="75">
        <v>80</v>
      </c>
      <c r="AF187" s="230">
        <v>70</v>
      </c>
      <c r="AG187" s="230"/>
      <c r="AH187" s="230"/>
      <c r="AI187" s="230"/>
      <c r="AJ187" s="821">
        <v>45</v>
      </c>
      <c r="AK187" s="821"/>
      <c r="AL187" s="821"/>
      <c r="AM187" s="821"/>
      <c r="AN187" s="821"/>
      <c r="AO187" s="821"/>
      <c r="AP187" s="821">
        <v>120</v>
      </c>
      <c r="AQ187" s="821">
        <v>230</v>
      </c>
      <c r="AR187" s="821"/>
      <c r="AS187" s="821"/>
      <c r="AT187" s="821">
        <v>75</v>
      </c>
      <c r="AU187" s="822">
        <v>39</v>
      </c>
      <c r="AV187" s="821"/>
      <c r="AW187" s="821"/>
      <c r="AX187" s="821"/>
      <c r="AY187" s="821"/>
      <c r="AZ187" s="823"/>
      <c r="BA187" s="823"/>
      <c r="BB187" s="824"/>
      <c r="BC187" s="821"/>
      <c r="BD187" s="821"/>
      <c r="BE187" s="821"/>
      <c r="BF187" s="821">
        <v>10</v>
      </c>
      <c r="BG187" s="822"/>
      <c r="BH187" s="822"/>
      <c r="BI187" s="822"/>
      <c r="BJ187" s="822"/>
      <c r="BK187" s="2022"/>
      <c r="BL187" s="777">
        <f t="shared" si="46"/>
        <v>1011</v>
      </c>
      <c r="BM187" s="777">
        <f t="shared" si="45"/>
        <v>12</v>
      </c>
      <c r="BN187" s="96"/>
      <c r="BP187" s="1929" t="s">
        <v>619</v>
      </c>
      <c r="BQ187" s="74" t="s">
        <v>836</v>
      </c>
      <c r="BR187" s="75" t="s">
        <v>506</v>
      </c>
      <c r="BS187" s="436">
        <v>2013</v>
      </c>
    </row>
    <row r="188" spans="3:71" ht="17.25" customHeight="1" x14ac:dyDescent="0.25">
      <c r="C188" s="554" t="s">
        <v>490</v>
      </c>
      <c r="D188" s="555">
        <v>6</v>
      </c>
      <c r="E188" s="951" t="s">
        <v>10</v>
      </c>
      <c r="F188" s="74" t="s">
        <v>678</v>
      </c>
      <c r="G188" s="74" t="s">
        <v>679</v>
      </c>
      <c r="H188" s="75" t="s">
        <v>506</v>
      </c>
      <c r="I188" s="230">
        <v>2017</v>
      </c>
      <c r="J188" s="435"/>
      <c r="K188" s="75"/>
      <c r="L188" s="75"/>
      <c r="M188" s="75"/>
      <c r="N188" s="75">
        <v>100</v>
      </c>
      <c r="O188" s="75"/>
      <c r="P188" s="75">
        <v>26</v>
      </c>
      <c r="Q188" s="75"/>
      <c r="R188" s="75">
        <v>75</v>
      </c>
      <c r="S188" s="75"/>
      <c r="T188" s="75"/>
      <c r="U188" s="230"/>
      <c r="V188" s="75">
        <v>85</v>
      </c>
      <c r="W188" s="75"/>
      <c r="X188" s="75">
        <v>35</v>
      </c>
      <c r="Y188" s="75"/>
      <c r="Z188" s="75">
        <v>23</v>
      </c>
      <c r="AA188" s="75"/>
      <c r="AB188" s="231"/>
      <c r="AC188" s="436"/>
      <c r="AD188" s="391">
        <v>85</v>
      </c>
      <c r="AE188" s="75"/>
      <c r="AF188" s="230"/>
      <c r="AG188" s="230"/>
      <c r="AH188" s="230"/>
      <c r="AI188" s="230">
        <v>95</v>
      </c>
      <c r="AJ188" s="75"/>
      <c r="AK188" s="75"/>
      <c r="AL188" s="75">
        <v>28</v>
      </c>
      <c r="AM188" s="75"/>
      <c r="AN188" s="75"/>
      <c r="AO188" s="75"/>
      <c r="AP188" s="75"/>
      <c r="AQ188" s="75">
        <v>195</v>
      </c>
      <c r="AR188" s="75"/>
      <c r="AS188" s="75"/>
      <c r="AT188" s="75"/>
      <c r="AU188" s="391"/>
      <c r="AV188" s="75"/>
      <c r="AW188" s="75"/>
      <c r="AX188" s="75">
        <v>113</v>
      </c>
      <c r="AY188" s="75"/>
      <c r="AZ188" s="230"/>
      <c r="BA188" s="230"/>
      <c r="BB188" s="435"/>
      <c r="BC188" s="75"/>
      <c r="BD188" s="75"/>
      <c r="BE188" s="75"/>
      <c r="BF188" s="75"/>
      <c r="BG188" s="391"/>
      <c r="BH188" s="391"/>
      <c r="BI188" s="391"/>
      <c r="BJ188" s="391"/>
      <c r="BK188" s="918"/>
      <c r="BL188" s="777">
        <f t="shared" si="46"/>
        <v>970</v>
      </c>
      <c r="BM188" s="777">
        <f t="shared" si="45"/>
        <v>11</v>
      </c>
      <c r="BN188" s="96"/>
      <c r="BP188" s="1929" t="s">
        <v>678</v>
      </c>
      <c r="BQ188" s="74" t="s">
        <v>679</v>
      </c>
      <c r="BR188" s="75" t="s">
        <v>506</v>
      </c>
      <c r="BS188" s="436">
        <v>2017</v>
      </c>
    </row>
    <row r="189" spans="3:71" ht="17.25" customHeight="1" x14ac:dyDescent="0.25">
      <c r="C189" s="554" t="s">
        <v>850</v>
      </c>
      <c r="D189" s="555">
        <v>7</v>
      </c>
      <c r="E189" s="950" t="s">
        <v>10</v>
      </c>
      <c r="F189" s="72" t="s">
        <v>837</v>
      </c>
      <c r="G189" s="72" t="s">
        <v>136</v>
      </c>
      <c r="H189" s="73" t="s">
        <v>506</v>
      </c>
      <c r="I189" s="228">
        <v>2014</v>
      </c>
      <c r="J189" s="433"/>
      <c r="K189" s="73"/>
      <c r="L189" s="73"/>
      <c r="M189" s="73"/>
      <c r="N189" s="73"/>
      <c r="O189" s="73">
        <v>90</v>
      </c>
      <c r="P189" s="73">
        <v>35</v>
      </c>
      <c r="Q189" s="73"/>
      <c r="R189" s="73"/>
      <c r="S189" s="73">
        <v>57</v>
      </c>
      <c r="T189" s="73"/>
      <c r="U189" s="228"/>
      <c r="V189" s="73"/>
      <c r="W189" s="73"/>
      <c r="X189" s="73">
        <v>33</v>
      </c>
      <c r="Y189" s="73"/>
      <c r="Z189" s="73">
        <v>40</v>
      </c>
      <c r="AA189" s="73"/>
      <c r="AB189" s="229"/>
      <c r="AC189" s="434"/>
      <c r="AD189" s="391"/>
      <c r="AE189" s="73">
        <v>75</v>
      </c>
      <c r="AF189" s="228">
        <v>75</v>
      </c>
      <c r="AG189" s="228"/>
      <c r="AH189" s="228"/>
      <c r="AI189" s="228"/>
      <c r="AJ189" s="73">
        <v>100</v>
      </c>
      <c r="AK189" s="73"/>
      <c r="AL189" s="73">
        <v>75</v>
      </c>
      <c r="AM189" s="73"/>
      <c r="AN189" s="73"/>
      <c r="AO189" s="73"/>
      <c r="AP189" s="73">
        <v>36</v>
      </c>
      <c r="AQ189" s="73">
        <v>72</v>
      </c>
      <c r="AR189" s="73"/>
      <c r="AS189" s="73"/>
      <c r="AT189" s="73"/>
      <c r="AU189" s="390">
        <v>57</v>
      </c>
      <c r="AV189" s="73"/>
      <c r="AW189" s="73">
        <v>22</v>
      </c>
      <c r="AX189" s="73"/>
      <c r="AY189" s="73"/>
      <c r="AZ189" s="228"/>
      <c r="BA189" s="228"/>
      <c r="BB189" s="433"/>
      <c r="BC189" s="73"/>
      <c r="BD189" s="73"/>
      <c r="BE189" s="73"/>
      <c r="BF189" s="73">
        <v>10</v>
      </c>
      <c r="BG189" s="390">
        <v>10</v>
      </c>
      <c r="BH189" s="390"/>
      <c r="BI189" s="390"/>
      <c r="BJ189" s="390"/>
      <c r="BK189" s="2020"/>
      <c r="BL189" s="777">
        <f t="shared" si="46"/>
        <v>917</v>
      </c>
      <c r="BM189" s="777">
        <f t="shared" si="45"/>
        <v>15</v>
      </c>
      <c r="BP189" s="1368" t="s">
        <v>837</v>
      </c>
      <c r="BQ189" s="72" t="s">
        <v>136</v>
      </c>
      <c r="BR189" s="73" t="s">
        <v>506</v>
      </c>
      <c r="BS189" s="434">
        <v>2014</v>
      </c>
    </row>
    <row r="190" spans="3:71" ht="17.25" customHeight="1" x14ac:dyDescent="0.25">
      <c r="C190" s="554" t="s">
        <v>491</v>
      </c>
      <c r="D190" s="555">
        <v>8</v>
      </c>
      <c r="E190" s="951" t="s">
        <v>10</v>
      </c>
      <c r="F190" s="74" t="s">
        <v>805</v>
      </c>
      <c r="G190" s="74" t="s">
        <v>113</v>
      </c>
      <c r="H190" s="75" t="s">
        <v>506</v>
      </c>
      <c r="I190" s="230">
        <v>2014</v>
      </c>
      <c r="J190" s="43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230"/>
      <c r="V190" s="75"/>
      <c r="W190" s="75">
        <v>90</v>
      </c>
      <c r="X190" s="75"/>
      <c r="Y190" s="75"/>
      <c r="Z190" s="75">
        <v>21</v>
      </c>
      <c r="AA190" s="75"/>
      <c r="AB190" s="231"/>
      <c r="AC190" s="436"/>
      <c r="AD190" s="391"/>
      <c r="AE190" s="75">
        <v>57</v>
      </c>
      <c r="AF190" s="230">
        <v>26</v>
      </c>
      <c r="AG190" s="230"/>
      <c r="AH190" s="230"/>
      <c r="AI190" s="230"/>
      <c r="AJ190" s="75">
        <v>57</v>
      </c>
      <c r="AK190" s="75"/>
      <c r="AL190" s="75"/>
      <c r="AM190" s="75"/>
      <c r="AN190" s="75"/>
      <c r="AO190" s="75"/>
      <c r="AP190" s="75">
        <v>105</v>
      </c>
      <c r="AQ190" s="75">
        <v>180</v>
      </c>
      <c r="AR190" s="75"/>
      <c r="AS190" s="75"/>
      <c r="AT190" s="75">
        <v>75</v>
      </c>
      <c r="AU190" s="391"/>
      <c r="AV190" s="75"/>
      <c r="AW190" s="75"/>
      <c r="AX190" s="75"/>
      <c r="AY190" s="75"/>
      <c r="AZ190" s="230"/>
      <c r="BA190" s="230"/>
      <c r="BB190" s="435"/>
      <c r="BC190" s="75"/>
      <c r="BD190" s="75"/>
      <c r="BE190" s="75"/>
      <c r="BF190" s="75"/>
      <c r="BG190" s="391"/>
      <c r="BH190" s="391"/>
      <c r="BI190" s="391"/>
      <c r="BJ190" s="391"/>
      <c r="BK190" s="918"/>
      <c r="BL190" s="777">
        <f t="shared" si="46"/>
        <v>691</v>
      </c>
      <c r="BM190" s="777">
        <f t="shared" si="45"/>
        <v>8</v>
      </c>
      <c r="BP190" s="1929" t="s">
        <v>805</v>
      </c>
      <c r="BQ190" s="74" t="s">
        <v>113</v>
      </c>
      <c r="BR190" s="75" t="s">
        <v>506</v>
      </c>
      <c r="BS190" s="436">
        <v>2014</v>
      </c>
    </row>
    <row r="191" spans="3:71" ht="17.25" customHeight="1" x14ac:dyDescent="0.25">
      <c r="C191" s="554" t="s">
        <v>413</v>
      </c>
      <c r="D191" s="555">
        <v>9</v>
      </c>
      <c r="E191" s="950" t="s">
        <v>10</v>
      </c>
      <c r="F191" s="72" t="s">
        <v>848</v>
      </c>
      <c r="G191" s="72" t="s">
        <v>170</v>
      </c>
      <c r="H191" s="73" t="s">
        <v>506</v>
      </c>
      <c r="I191" s="228">
        <v>2017</v>
      </c>
      <c r="J191" s="433"/>
      <c r="K191" s="73"/>
      <c r="L191" s="73"/>
      <c r="M191" s="73"/>
      <c r="N191" s="73"/>
      <c r="O191" s="73"/>
      <c r="P191" s="73"/>
      <c r="Q191" s="73"/>
      <c r="R191" s="73">
        <v>70</v>
      </c>
      <c r="S191" s="73"/>
      <c r="T191" s="73"/>
      <c r="U191" s="228"/>
      <c r="V191" s="73"/>
      <c r="W191" s="73"/>
      <c r="X191" s="73">
        <v>15</v>
      </c>
      <c r="Y191" s="73"/>
      <c r="Z191" s="73">
        <v>15</v>
      </c>
      <c r="AA191" s="73"/>
      <c r="AB191" s="229"/>
      <c r="AC191" s="434"/>
      <c r="AD191" s="390">
        <v>80</v>
      </c>
      <c r="AE191" s="73"/>
      <c r="AF191" s="228">
        <v>17</v>
      </c>
      <c r="AG191" s="228"/>
      <c r="AH191" s="228"/>
      <c r="AI191" s="228">
        <v>90</v>
      </c>
      <c r="AJ191" s="602"/>
      <c r="AK191" s="602"/>
      <c r="AL191" s="602">
        <v>15</v>
      </c>
      <c r="AM191" s="602"/>
      <c r="AN191" s="602"/>
      <c r="AO191" s="602"/>
      <c r="AP191" s="602"/>
      <c r="AQ191" s="602">
        <v>68</v>
      </c>
      <c r="AR191" s="602"/>
      <c r="AS191" s="602"/>
      <c r="AT191" s="602"/>
      <c r="AU191" s="603">
        <v>22</v>
      </c>
      <c r="AV191" s="602"/>
      <c r="AW191" s="602"/>
      <c r="AX191" s="602"/>
      <c r="AY191" s="602"/>
      <c r="AZ191" s="604"/>
      <c r="BA191" s="604"/>
      <c r="BB191" s="605"/>
      <c r="BC191" s="602"/>
      <c r="BD191" s="602"/>
      <c r="BE191" s="602"/>
      <c r="BF191" s="602"/>
      <c r="BG191" s="603"/>
      <c r="BH191" s="603"/>
      <c r="BI191" s="603"/>
      <c r="BJ191" s="603"/>
      <c r="BK191" s="2021"/>
      <c r="BL191" s="777">
        <f t="shared" si="46"/>
        <v>482</v>
      </c>
      <c r="BM191" s="777">
        <f t="shared" si="45"/>
        <v>9</v>
      </c>
      <c r="BP191" s="1368" t="s">
        <v>848</v>
      </c>
      <c r="BQ191" s="72" t="s">
        <v>170</v>
      </c>
      <c r="BR191" s="73" t="s">
        <v>506</v>
      </c>
      <c r="BS191" s="434">
        <v>2017</v>
      </c>
    </row>
    <row r="192" spans="3:71" ht="17.25" customHeight="1" x14ac:dyDescent="0.25">
      <c r="C192" s="554" t="s">
        <v>414</v>
      </c>
      <c r="D192" s="555">
        <v>10</v>
      </c>
      <c r="E192" s="950" t="s">
        <v>10</v>
      </c>
      <c r="F192" s="72" t="s">
        <v>1024</v>
      </c>
      <c r="G192" s="72" t="s">
        <v>94</v>
      </c>
      <c r="H192" s="73" t="s">
        <v>506</v>
      </c>
      <c r="I192" s="228">
        <v>2017</v>
      </c>
      <c r="J192" s="43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230"/>
      <c r="V192" s="75"/>
      <c r="W192" s="75"/>
      <c r="X192" s="75"/>
      <c r="Y192" s="75"/>
      <c r="Z192" s="75"/>
      <c r="AA192" s="75"/>
      <c r="AB192" s="231"/>
      <c r="AC192" s="436"/>
      <c r="AD192" s="390"/>
      <c r="AE192" s="73"/>
      <c r="AF192" s="228"/>
      <c r="AG192" s="228"/>
      <c r="AH192" s="228"/>
      <c r="AI192" s="228"/>
      <c r="AJ192" s="73"/>
      <c r="AK192" s="73"/>
      <c r="AL192" s="73">
        <v>36</v>
      </c>
      <c r="AM192" s="73"/>
      <c r="AN192" s="73"/>
      <c r="AO192" s="73"/>
      <c r="AP192" s="73"/>
      <c r="AQ192" s="73">
        <v>81</v>
      </c>
      <c r="AR192" s="73"/>
      <c r="AS192" s="73"/>
      <c r="AT192" s="73"/>
      <c r="AU192" s="390">
        <v>36</v>
      </c>
      <c r="AV192" s="73"/>
      <c r="AW192" s="73"/>
      <c r="AX192" s="73">
        <v>125</v>
      </c>
      <c r="AY192" s="73"/>
      <c r="AZ192" s="228"/>
      <c r="BA192" s="228"/>
      <c r="BB192" s="435"/>
      <c r="BC192" s="75"/>
      <c r="BD192" s="75"/>
      <c r="BE192" s="75"/>
      <c r="BF192" s="75"/>
      <c r="BG192" s="391"/>
      <c r="BH192" s="391"/>
      <c r="BI192" s="391"/>
      <c r="BJ192" s="391"/>
      <c r="BK192" s="918"/>
      <c r="BL192" s="777">
        <f t="shared" si="46"/>
        <v>318</v>
      </c>
      <c r="BM192" s="777">
        <f t="shared" si="45"/>
        <v>4</v>
      </c>
      <c r="BP192" s="1368" t="s">
        <v>1024</v>
      </c>
      <c r="BQ192" s="72" t="s">
        <v>94</v>
      </c>
      <c r="BR192" s="73" t="s">
        <v>506</v>
      </c>
      <c r="BS192" s="434">
        <v>2017</v>
      </c>
    </row>
    <row r="193" spans="3:71" ht="17.25" customHeight="1" x14ac:dyDescent="0.25">
      <c r="C193" s="554" t="s">
        <v>415</v>
      </c>
      <c r="D193" s="555">
        <v>11</v>
      </c>
      <c r="E193" s="951" t="s">
        <v>10</v>
      </c>
      <c r="F193" s="74" t="s">
        <v>711</v>
      </c>
      <c r="G193" s="74" t="s">
        <v>712</v>
      </c>
      <c r="H193" s="75" t="s">
        <v>506</v>
      </c>
      <c r="I193" s="230">
        <v>2015</v>
      </c>
      <c r="J193" s="435"/>
      <c r="K193" s="75"/>
      <c r="L193" s="75"/>
      <c r="M193" s="75"/>
      <c r="N193" s="75"/>
      <c r="O193" s="75"/>
      <c r="P193" s="75">
        <v>27</v>
      </c>
      <c r="Q193" s="75"/>
      <c r="R193" s="75"/>
      <c r="S193" s="75"/>
      <c r="T193" s="75"/>
      <c r="U193" s="230"/>
      <c r="V193" s="75">
        <v>90</v>
      </c>
      <c r="W193" s="75"/>
      <c r="X193" s="75"/>
      <c r="Y193" s="75"/>
      <c r="Z193" s="75"/>
      <c r="AA193" s="75"/>
      <c r="AB193" s="231"/>
      <c r="AC193" s="436"/>
      <c r="AD193" s="391"/>
      <c r="AE193" s="75"/>
      <c r="AF193" s="230">
        <v>28</v>
      </c>
      <c r="AG193" s="230"/>
      <c r="AH193" s="230"/>
      <c r="AI193" s="230"/>
      <c r="AJ193" s="821"/>
      <c r="AK193" s="821"/>
      <c r="AL193" s="821"/>
      <c r="AM193" s="821"/>
      <c r="AN193" s="821"/>
      <c r="AO193" s="821"/>
      <c r="AP193" s="821"/>
      <c r="AQ193" s="821"/>
      <c r="AR193" s="821"/>
      <c r="AS193" s="821"/>
      <c r="AT193" s="821"/>
      <c r="AU193" s="822"/>
      <c r="AV193" s="821"/>
      <c r="AW193" s="821"/>
      <c r="AX193" s="821"/>
      <c r="AY193" s="821"/>
      <c r="AZ193" s="823"/>
      <c r="BA193" s="823"/>
      <c r="BB193" s="824"/>
      <c r="BC193" s="821"/>
      <c r="BD193" s="821"/>
      <c r="BE193" s="821"/>
      <c r="BF193" s="821"/>
      <c r="BG193" s="822"/>
      <c r="BH193" s="822"/>
      <c r="BI193" s="822"/>
      <c r="BJ193" s="822"/>
      <c r="BK193" s="2022"/>
      <c r="BL193" s="777">
        <f t="shared" si="46"/>
        <v>175</v>
      </c>
      <c r="BM193" s="777">
        <f t="shared" si="45"/>
        <v>3</v>
      </c>
      <c r="BP193" s="1929" t="s">
        <v>711</v>
      </c>
      <c r="BQ193" s="74" t="s">
        <v>712</v>
      </c>
      <c r="BR193" s="75" t="s">
        <v>506</v>
      </c>
      <c r="BS193" s="436">
        <v>2015</v>
      </c>
    </row>
    <row r="194" spans="3:71" ht="17.25" customHeight="1" x14ac:dyDescent="0.25">
      <c r="C194" s="554" t="s">
        <v>416</v>
      </c>
      <c r="D194" s="555">
        <v>12</v>
      </c>
      <c r="E194" s="950" t="s">
        <v>10</v>
      </c>
      <c r="F194" s="72" t="s">
        <v>520</v>
      </c>
      <c r="G194" s="72" t="s">
        <v>166</v>
      </c>
      <c r="H194" s="73" t="s">
        <v>507</v>
      </c>
      <c r="I194" s="228">
        <v>2020</v>
      </c>
      <c r="J194" s="43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230"/>
      <c r="V194" s="75"/>
      <c r="W194" s="75"/>
      <c r="X194" s="75"/>
      <c r="Y194" s="75"/>
      <c r="Z194" s="75"/>
      <c r="AA194" s="75"/>
      <c r="AB194" s="231"/>
      <c r="AC194" s="436"/>
      <c r="AD194" s="390"/>
      <c r="AE194" s="73"/>
      <c r="AF194" s="228"/>
      <c r="AG194" s="228"/>
      <c r="AH194" s="228"/>
      <c r="AI194" s="228"/>
      <c r="AJ194" s="73"/>
      <c r="AK194" s="73"/>
      <c r="AL194" s="73">
        <v>12</v>
      </c>
      <c r="AM194" s="73"/>
      <c r="AN194" s="73"/>
      <c r="AO194" s="73"/>
      <c r="AP194" s="73"/>
      <c r="AQ194" s="73"/>
      <c r="AR194" s="73"/>
      <c r="AS194" s="73"/>
      <c r="AT194" s="73"/>
      <c r="AU194" s="390">
        <v>15</v>
      </c>
      <c r="AV194" s="73"/>
      <c r="AW194" s="73"/>
      <c r="AX194" s="73">
        <v>90</v>
      </c>
      <c r="AY194" s="73"/>
      <c r="AZ194" s="228"/>
      <c r="BA194" s="228"/>
      <c r="BB194" s="435"/>
      <c r="BC194" s="75"/>
      <c r="BD194" s="75"/>
      <c r="BE194" s="75"/>
      <c r="BF194" s="75"/>
      <c r="BG194" s="391"/>
      <c r="BH194" s="391"/>
      <c r="BI194" s="391"/>
      <c r="BJ194" s="391"/>
      <c r="BK194" s="918"/>
      <c r="BL194" s="777">
        <f t="shared" si="46"/>
        <v>147</v>
      </c>
      <c r="BM194" s="777">
        <f t="shared" si="45"/>
        <v>3</v>
      </c>
      <c r="BP194" s="1368" t="s">
        <v>520</v>
      </c>
      <c r="BQ194" s="72" t="s">
        <v>166</v>
      </c>
      <c r="BR194" s="73" t="s">
        <v>507</v>
      </c>
      <c r="BS194" s="434">
        <v>2020</v>
      </c>
    </row>
    <row r="195" spans="3:71" ht="17.25" customHeight="1" thickBot="1" x14ac:dyDescent="0.3">
      <c r="C195" s="554" t="s">
        <v>417</v>
      </c>
      <c r="D195" s="555">
        <v>13</v>
      </c>
      <c r="E195" s="950" t="s">
        <v>10</v>
      </c>
      <c r="F195" s="72" t="s">
        <v>835</v>
      </c>
      <c r="G195" s="72" t="s">
        <v>94</v>
      </c>
      <c r="H195" s="73" t="s">
        <v>506</v>
      </c>
      <c r="I195" s="228">
        <v>2007</v>
      </c>
      <c r="J195" s="433"/>
      <c r="K195" s="73"/>
      <c r="L195" s="73"/>
      <c r="M195" s="73">
        <v>30</v>
      </c>
      <c r="N195" s="73"/>
      <c r="O195" s="73"/>
      <c r="P195" s="73"/>
      <c r="Q195" s="73"/>
      <c r="R195" s="73"/>
      <c r="S195" s="73"/>
      <c r="T195" s="73">
        <v>57</v>
      </c>
      <c r="U195" s="228"/>
      <c r="V195" s="73"/>
      <c r="W195" s="73"/>
      <c r="X195" s="73"/>
      <c r="Y195" s="73"/>
      <c r="Z195" s="73"/>
      <c r="AA195" s="73"/>
      <c r="AB195" s="229"/>
      <c r="AC195" s="434"/>
      <c r="AD195" s="390"/>
      <c r="AE195" s="73"/>
      <c r="AF195" s="228"/>
      <c r="AG195" s="228"/>
      <c r="AH195" s="228"/>
      <c r="AI195" s="228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390"/>
      <c r="AV195" s="73"/>
      <c r="AW195" s="73"/>
      <c r="AX195" s="73"/>
      <c r="AY195" s="73"/>
      <c r="AZ195" s="228"/>
      <c r="BA195" s="228"/>
      <c r="BB195" s="433"/>
      <c r="BC195" s="73"/>
      <c r="BD195" s="73"/>
      <c r="BE195" s="73"/>
      <c r="BF195" s="73"/>
      <c r="BG195" s="390"/>
      <c r="BH195" s="390"/>
      <c r="BI195" s="390"/>
      <c r="BJ195" s="390"/>
      <c r="BK195" s="2020"/>
      <c r="BL195" s="777">
        <f t="shared" si="46"/>
        <v>107</v>
      </c>
      <c r="BM195" s="777">
        <f t="shared" si="45"/>
        <v>2</v>
      </c>
      <c r="BN195" s="96"/>
      <c r="BP195" s="1368" t="s">
        <v>835</v>
      </c>
      <c r="BQ195" s="72" t="s">
        <v>94</v>
      </c>
      <c r="BR195" s="73" t="s">
        <v>506</v>
      </c>
      <c r="BS195" s="434">
        <v>2007</v>
      </c>
    </row>
    <row r="196" spans="3:71" ht="17.25" customHeight="1" thickBot="1" x14ac:dyDescent="0.3">
      <c r="C196" s="554" t="s">
        <v>418</v>
      </c>
      <c r="D196" s="557">
        <v>14</v>
      </c>
      <c r="E196" s="1076" t="s">
        <v>10</v>
      </c>
      <c r="F196" s="1077" t="s">
        <v>655</v>
      </c>
      <c r="G196" s="1077" t="s">
        <v>166</v>
      </c>
      <c r="H196" s="76" t="s">
        <v>506</v>
      </c>
      <c r="I196" s="1078">
        <v>2015</v>
      </c>
      <c r="J196" s="1079"/>
      <c r="K196" s="76"/>
      <c r="L196" s="76"/>
      <c r="M196" s="76"/>
      <c r="N196" s="76"/>
      <c r="O196" s="76"/>
      <c r="P196" s="76">
        <v>43</v>
      </c>
      <c r="Q196" s="76"/>
      <c r="R196" s="76"/>
      <c r="S196" s="76"/>
      <c r="T196" s="76"/>
      <c r="U196" s="1078"/>
      <c r="V196" s="76"/>
      <c r="W196" s="76"/>
      <c r="X196" s="76"/>
      <c r="Y196" s="76"/>
      <c r="Z196" s="76"/>
      <c r="AA196" s="76"/>
      <c r="AB196" s="2067"/>
      <c r="AC196" s="1080"/>
      <c r="AD196" s="1081"/>
      <c r="AE196" s="76"/>
      <c r="AF196" s="1078"/>
      <c r="AG196" s="1078"/>
      <c r="AH196" s="1078"/>
      <c r="AI196" s="1078"/>
      <c r="AJ196" s="2068"/>
      <c r="AK196" s="2068"/>
      <c r="AL196" s="2068"/>
      <c r="AM196" s="2068"/>
      <c r="AN196" s="2068"/>
      <c r="AO196" s="2068"/>
      <c r="AP196" s="2068"/>
      <c r="AQ196" s="2068"/>
      <c r="AR196" s="2068"/>
      <c r="AS196" s="2068"/>
      <c r="AT196" s="2068"/>
      <c r="AU196" s="2069"/>
      <c r="AV196" s="2068"/>
      <c r="AW196" s="2068"/>
      <c r="AX196" s="2068"/>
      <c r="AY196" s="2068"/>
      <c r="AZ196" s="2070"/>
      <c r="BA196" s="2070"/>
      <c r="BB196" s="2071"/>
      <c r="BC196" s="2068"/>
      <c r="BD196" s="2068"/>
      <c r="BE196" s="2068"/>
      <c r="BF196" s="2068"/>
      <c r="BG196" s="2069"/>
      <c r="BH196" s="2069"/>
      <c r="BI196" s="2069"/>
      <c r="BJ196" s="2069"/>
      <c r="BK196" s="2072"/>
      <c r="BL196" s="1555">
        <f t="shared" si="46"/>
        <v>53</v>
      </c>
      <c r="BM196" s="2042">
        <f t="shared" si="45"/>
        <v>1</v>
      </c>
      <c r="BN196" s="771">
        <f>SUM(BM183:BM196)</f>
        <v>121</v>
      </c>
      <c r="BO196" s="484">
        <f>SUM(BL183:BL196)</f>
        <v>9521</v>
      </c>
      <c r="BP196" s="1369" t="s">
        <v>655</v>
      </c>
      <c r="BQ196" s="1077" t="s">
        <v>166</v>
      </c>
      <c r="BR196" s="76" t="s">
        <v>506</v>
      </c>
      <c r="BS196" s="1080">
        <v>2015</v>
      </c>
    </row>
    <row r="197" spans="3:71" ht="17.25" customHeight="1" x14ac:dyDescent="0.25">
      <c r="C197" s="554" t="s">
        <v>419</v>
      </c>
      <c r="D197" s="560">
        <v>1</v>
      </c>
      <c r="E197" s="1793" t="s">
        <v>453</v>
      </c>
      <c r="F197" s="1794" t="s">
        <v>508</v>
      </c>
      <c r="G197" s="1794" t="s">
        <v>69</v>
      </c>
      <c r="H197" s="1795" t="s">
        <v>506</v>
      </c>
      <c r="I197" s="1796">
        <v>2013</v>
      </c>
      <c r="J197" s="1797"/>
      <c r="K197" s="1795"/>
      <c r="L197" s="1795"/>
      <c r="M197" s="1795"/>
      <c r="N197" s="1795"/>
      <c r="O197" s="1795"/>
      <c r="P197" s="1795">
        <v>58</v>
      </c>
      <c r="Q197" s="1795"/>
      <c r="R197" s="1795"/>
      <c r="S197" s="1795">
        <v>95</v>
      </c>
      <c r="T197" s="1795"/>
      <c r="U197" s="1796"/>
      <c r="V197" s="1795"/>
      <c r="W197" s="1795">
        <v>135</v>
      </c>
      <c r="X197" s="1795"/>
      <c r="Y197" s="1795"/>
      <c r="Z197" s="1795"/>
      <c r="AA197" s="1795"/>
      <c r="AB197" s="1798"/>
      <c r="AC197" s="1799"/>
      <c r="AD197" s="1800"/>
      <c r="AE197" s="1795"/>
      <c r="AF197" s="1796"/>
      <c r="AG197" s="1796"/>
      <c r="AH197" s="1796"/>
      <c r="AI197" s="1796"/>
      <c r="AJ197" s="1795"/>
      <c r="AK197" s="1795"/>
      <c r="AL197" s="1795"/>
      <c r="AM197" s="1795"/>
      <c r="AN197" s="1795"/>
      <c r="AO197" s="1795"/>
      <c r="AP197" s="1795">
        <v>130</v>
      </c>
      <c r="AQ197" s="1795"/>
      <c r="AR197" s="1795"/>
      <c r="AS197" s="1795"/>
      <c r="AT197" s="1795">
        <v>85</v>
      </c>
      <c r="AU197" s="1800"/>
      <c r="AV197" s="1795"/>
      <c r="AW197" s="1795"/>
      <c r="AX197" s="1795"/>
      <c r="AY197" s="1795"/>
      <c r="AZ197" s="1796"/>
      <c r="BA197" s="1796"/>
      <c r="BB197" s="1797"/>
      <c r="BC197" s="1795"/>
      <c r="BD197" s="1795"/>
      <c r="BE197" s="1795"/>
      <c r="BF197" s="1795"/>
      <c r="BG197" s="1800"/>
      <c r="BH197" s="1800"/>
      <c r="BI197" s="1800"/>
      <c r="BJ197" s="1800"/>
      <c r="BK197" s="1801"/>
      <c r="BL197" s="1421">
        <f t="shared" ref="BL197:BL207" si="47">SUM(J197:BA197)+(BM197*10)</f>
        <v>553</v>
      </c>
      <c r="BM197" s="1421">
        <f t="shared" si="45"/>
        <v>5</v>
      </c>
      <c r="BN197" s="600"/>
      <c r="BO197" s="194"/>
      <c r="BP197" s="1930" t="s">
        <v>508</v>
      </c>
      <c r="BQ197" s="1794" t="s">
        <v>69</v>
      </c>
      <c r="BR197" s="1795" t="s">
        <v>506</v>
      </c>
      <c r="BS197" s="1799">
        <v>2013</v>
      </c>
    </row>
    <row r="198" spans="3:71" ht="17.25" customHeight="1" x14ac:dyDescent="0.25">
      <c r="C198" s="554" t="s">
        <v>420</v>
      </c>
      <c r="D198" s="555">
        <v>2</v>
      </c>
      <c r="E198" s="1424" t="s">
        <v>453</v>
      </c>
      <c r="F198" s="1425" t="s">
        <v>530</v>
      </c>
      <c r="G198" s="1425" t="s">
        <v>112</v>
      </c>
      <c r="H198" s="1430" t="s">
        <v>506</v>
      </c>
      <c r="I198" s="1433">
        <v>2012</v>
      </c>
      <c r="J198" s="1434"/>
      <c r="K198" s="1430">
        <v>58</v>
      </c>
      <c r="L198" s="1430"/>
      <c r="M198" s="1430"/>
      <c r="N198" s="1430"/>
      <c r="O198" s="1430"/>
      <c r="P198" s="1430"/>
      <c r="Q198" s="1430">
        <v>68</v>
      </c>
      <c r="R198" s="1430"/>
      <c r="S198" s="1430"/>
      <c r="T198" s="1430"/>
      <c r="U198" s="1433"/>
      <c r="V198" s="1430"/>
      <c r="W198" s="1430"/>
      <c r="X198" s="1430"/>
      <c r="Y198" s="1430">
        <v>58</v>
      </c>
      <c r="Z198" s="1430"/>
      <c r="AA198" s="1430"/>
      <c r="AB198" s="1435"/>
      <c r="AC198" s="1436"/>
      <c r="AD198" s="1437"/>
      <c r="AE198" s="1430"/>
      <c r="AF198" s="1433"/>
      <c r="AG198" s="1433">
        <v>95</v>
      </c>
      <c r="AH198" s="1433"/>
      <c r="AI198" s="1438"/>
      <c r="AJ198" s="1430"/>
      <c r="AK198" s="1430"/>
      <c r="AL198" s="1430"/>
      <c r="AM198" s="1430">
        <v>85</v>
      </c>
      <c r="AN198" s="1430"/>
      <c r="AO198" s="1430"/>
      <c r="AP198" s="1430">
        <v>51</v>
      </c>
      <c r="AQ198" s="1430"/>
      <c r="AR198" s="1430"/>
      <c r="AS198" s="1430"/>
      <c r="AT198" s="1430">
        <v>55</v>
      </c>
      <c r="AU198" s="1437"/>
      <c r="AV198" s="1430"/>
      <c r="AW198" s="1430"/>
      <c r="AX198" s="1430"/>
      <c r="AY198" s="1430"/>
      <c r="AZ198" s="1433"/>
      <c r="BA198" s="1433"/>
      <c r="BB198" s="1434"/>
      <c r="BC198" s="1430"/>
      <c r="BD198" s="1430"/>
      <c r="BE198" s="1430"/>
      <c r="BF198" s="1430"/>
      <c r="BG198" s="1437"/>
      <c r="BH198" s="1437"/>
      <c r="BI198" s="1437"/>
      <c r="BJ198" s="1437"/>
      <c r="BK198" s="1439"/>
      <c r="BL198" s="1422">
        <f t="shared" si="47"/>
        <v>540</v>
      </c>
      <c r="BM198" s="1432">
        <f t="shared" si="45"/>
        <v>7</v>
      </c>
      <c r="BN198" s="96"/>
      <c r="BP198" s="1931" t="s">
        <v>530</v>
      </c>
      <c r="BQ198" s="1425" t="s">
        <v>112</v>
      </c>
      <c r="BR198" s="1430" t="s">
        <v>506</v>
      </c>
      <c r="BS198" s="1436">
        <v>2012</v>
      </c>
    </row>
    <row r="199" spans="3:71" ht="17.25" customHeight="1" x14ac:dyDescent="0.25">
      <c r="C199" s="554" t="s">
        <v>421</v>
      </c>
      <c r="D199" s="555">
        <v>3</v>
      </c>
      <c r="E199" s="1426" t="s">
        <v>453</v>
      </c>
      <c r="F199" s="1427" t="s">
        <v>461</v>
      </c>
      <c r="G199" s="1427" t="s">
        <v>124</v>
      </c>
      <c r="H199" s="1431" t="s">
        <v>506</v>
      </c>
      <c r="I199" s="1440">
        <v>2013</v>
      </c>
      <c r="J199" s="1441"/>
      <c r="K199" s="1431"/>
      <c r="L199" s="1431"/>
      <c r="M199" s="1431"/>
      <c r="N199" s="1431"/>
      <c r="O199" s="1431"/>
      <c r="P199" s="1431">
        <v>63</v>
      </c>
      <c r="Q199" s="1431"/>
      <c r="R199" s="1431"/>
      <c r="S199" s="1431">
        <v>90</v>
      </c>
      <c r="T199" s="1431"/>
      <c r="U199" s="1440"/>
      <c r="V199" s="1431"/>
      <c r="W199" s="1431"/>
      <c r="X199" s="1431"/>
      <c r="Y199" s="1431"/>
      <c r="Z199" s="1431"/>
      <c r="AA199" s="1431"/>
      <c r="AB199" s="1442"/>
      <c r="AC199" s="1443"/>
      <c r="AD199" s="1437"/>
      <c r="AE199" s="1430"/>
      <c r="AF199" s="1433">
        <v>85</v>
      </c>
      <c r="AG199" s="1433"/>
      <c r="AH199" s="1433"/>
      <c r="AI199" s="1433"/>
      <c r="AJ199" s="1430"/>
      <c r="AK199" s="1430"/>
      <c r="AL199" s="1430"/>
      <c r="AM199" s="1430"/>
      <c r="AN199" s="1430"/>
      <c r="AO199" s="1430"/>
      <c r="AP199" s="1431">
        <v>140</v>
      </c>
      <c r="AQ199" s="1431"/>
      <c r="AR199" s="1431"/>
      <c r="AS199" s="1431"/>
      <c r="AT199" s="1431">
        <v>85</v>
      </c>
      <c r="AU199" s="1444"/>
      <c r="AV199" s="1431"/>
      <c r="AW199" s="1431"/>
      <c r="AX199" s="1431"/>
      <c r="AY199" s="1431"/>
      <c r="AZ199" s="1440"/>
      <c r="BA199" s="1433"/>
      <c r="BB199" s="1434"/>
      <c r="BC199" s="1430"/>
      <c r="BD199" s="1430"/>
      <c r="BE199" s="1430"/>
      <c r="BF199" s="1430"/>
      <c r="BG199" s="1437"/>
      <c r="BH199" s="1437"/>
      <c r="BI199" s="1437"/>
      <c r="BJ199" s="1437"/>
      <c r="BK199" s="1439"/>
      <c r="BL199" s="1422">
        <f t="shared" si="47"/>
        <v>513</v>
      </c>
      <c r="BM199" s="1432">
        <f t="shared" ref="BM199:BM207" si="48">COUNTA(J199:BK199)</f>
        <v>5</v>
      </c>
      <c r="BN199" s="96"/>
      <c r="BP199" s="1932" t="s">
        <v>461</v>
      </c>
      <c r="BQ199" s="1427" t="s">
        <v>124</v>
      </c>
      <c r="BR199" s="1431" t="s">
        <v>506</v>
      </c>
      <c r="BS199" s="1443">
        <v>2013</v>
      </c>
    </row>
    <row r="200" spans="3:71" ht="17.25" customHeight="1" x14ac:dyDescent="0.25">
      <c r="C200" s="554" t="s">
        <v>422</v>
      </c>
      <c r="D200" s="555">
        <v>4</v>
      </c>
      <c r="E200" s="1426" t="s">
        <v>453</v>
      </c>
      <c r="F200" s="1425" t="s">
        <v>804</v>
      </c>
      <c r="G200" s="1425" t="s">
        <v>73</v>
      </c>
      <c r="H200" s="1430" t="s">
        <v>506</v>
      </c>
      <c r="I200" s="1433">
        <v>2012</v>
      </c>
      <c r="J200" s="1434"/>
      <c r="K200" s="1430">
        <v>48</v>
      </c>
      <c r="L200" s="1430"/>
      <c r="M200" s="1431"/>
      <c r="N200" s="1431"/>
      <c r="O200" s="1430"/>
      <c r="P200" s="1430"/>
      <c r="Q200" s="1430">
        <v>43</v>
      </c>
      <c r="R200" s="1430"/>
      <c r="S200" s="1430"/>
      <c r="T200" s="1430"/>
      <c r="U200" s="1438"/>
      <c r="V200" s="1451"/>
      <c r="W200" s="1451"/>
      <c r="X200" s="1451"/>
      <c r="Y200" s="1451"/>
      <c r="Z200" s="1451"/>
      <c r="AA200" s="1445"/>
      <c r="AB200" s="1448"/>
      <c r="AC200" s="1449"/>
      <c r="AD200" s="1450"/>
      <c r="AE200" s="1445"/>
      <c r="AF200" s="1447"/>
      <c r="AG200" s="1438">
        <v>54</v>
      </c>
      <c r="AH200" s="1438"/>
      <c r="AI200" s="1451"/>
      <c r="AJ200" s="1451"/>
      <c r="AK200" s="1451"/>
      <c r="AL200" s="1451"/>
      <c r="AM200" s="1451">
        <v>80</v>
      </c>
      <c r="AN200" s="1451"/>
      <c r="AO200" s="1451"/>
      <c r="AP200" s="1451">
        <v>48</v>
      </c>
      <c r="AQ200" s="1451"/>
      <c r="AR200" s="1451"/>
      <c r="AS200" s="1451"/>
      <c r="AT200" s="1451">
        <v>55</v>
      </c>
      <c r="AU200" s="1454"/>
      <c r="AV200" s="1451"/>
      <c r="AW200" s="1451"/>
      <c r="AX200" s="1451"/>
      <c r="AY200" s="1451"/>
      <c r="AZ200" s="1438"/>
      <c r="BA200" s="1438"/>
      <c r="BB200" s="1452"/>
      <c r="BC200" s="1451"/>
      <c r="BD200" s="1451"/>
      <c r="BE200" s="1451"/>
      <c r="BF200" s="1451"/>
      <c r="BG200" s="1454"/>
      <c r="BH200" s="1454"/>
      <c r="BI200" s="1454"/>
      <c r="BJ200" s="1454"/>
      <c r="BK200" s="1453"/>
      <c r="BL200" s="1422">
        <f t="shared" si="47"/>
        <v>388</v>
      </c>
      <c r="BM200" s="1432">
        <f t="shared" si="48"/>
        <v>6</v>
      </c>
      <c r="BN200" s="96"/>
      <c r="BP200" s="1931" t="s">
        <v>804</v>
      </c>
      <c r="BQ200" s="1425" t="s">
        <v>73</v>
      </c>
      <c r="BR200" s="1430" t="s">
        <v>506</v>
      </c>
      <c r="BS200" s="1436">
        <v>2012</v>
      </c>
    </row>
    <row r="201" spans="3:71" ht="17.25" customHeight="1" x14ac:dyDescent="0.25">
      <c r="C201" s="554" t="s">
        <v>423</v>
      </c>
      <c r="D201" s="555">
        <v>5</v>
      </c>
      <c r="E201" s="1426" t="s">
        <v>453</v>
      </c>
      <c r="F201" s="1427" t="s">
        <v>805</v>
      </c>
      <c r="G201" s="1427" t="s">
        <v>800</v>
      </c>
      <c r="H201" s="1431" t="s">
        <v>506</v>
      </c>
      <c r="I201" s="1440">
        <v>2014</v>
      </c>
      <c r="J201" s="1441">
        <v>33</v>
      </c>
      <c r="K201" s="1431"/>
      <c r="L201" s="1431"/>
      <c r="M201" s="1431"/>
      <c r="N201" s="1431"/>
      <c r="O201" s="1431"/>
      <c r="P201" s="1431">
        <v>29</v>
      </c>
      <c r="Q201" s="1431"/>
      <c r="R201" s="1431"/>
      <c r="S201" s="1431"/>
      <c r="T201" s="1431"/>
      <c r="U201" s="1447"/>
      <c r="V201" s="1445"/>
      <c r="W201" s="1445">
        <v>85</v>
      </c>
      <c r="X201" s="1445">
        <v>17</v>
      </c>
      <c r="Y201" s="1445"/>
      <c r="Z201" s="1445"/>
      <c r="AA201" s="1445"/>
      <c r="AB201" s="1448"/>
      <c r="AC201" s="1449"/>
      <c r="AD201" s="1450"/>
      <c r="AE201" s="1451"/>
      <c r="AF201" s="1438"/>
      <c r="AG201" s="1438"/>
      <c r="AH201" s="1438"/>
      <c r="AI201" s="1438"/>
      <c r="AJ201" s="1451"/>
      <c r="AK201" s="1445"/>
      <c r="AL201" s="1445"/>
      <c r="AM201" s="1445"/>
      <c r="AN201" s="1445"/>
      <c r="AO201" s="1445"/>
      <c r="AP201" s="1445">
        <v>113</v>
      </c>
      <c r="AQ201" s="1445"/>
      <c r="AR201" s="1445"/>
      <c r="AS201" s="1445"/>
      <c r="AT201" s="1445"/>
      <c r="AU201" s="1450"/>
      <c r="AV201" s="1445"/>
      <c r="AW201" s="1445"/>
      <c r="AX201" s="1445"/>
      <c r="AY201" s="1445"/>
      <c r="AZ201" s="1438"/>
      <c r="BA201" s="1438"/>
      <c r="BB201" s="1452"/>
      <c r="BC201" s="1451"/>
      <c r="BD201" s="1451"/>
      <c r="BE201" s="1451"/>
      <c r="BF201" s="1451"/>
      <c r="BG201" s="1454"/>
      <c r="BH201" s="1454"/>
      <c r="BI201" s="1454"/>
      <c r="BJ201" s="1454"/>
      <c r="BK201" s="1453"/>
      <c r="BL201" s="1422">
        <f t="shared" si="47"/>
        <v>327</v>
      </c>
      <c r="BM201" s="1432">
        <f t="shared" si="48"/>
        <v>5</v>
      </c>
      <c r="BN201" s="96"/>
      <c r="BP201" s="1932" t="s">
        <v>805</v>
      </c>
      <c r="BQ201" s="1427" t="s">
        <v>800</v>
      </c>
      <c r="BR201" s="1431" t="s">
        <v>506</v>
      </c>
      <c r="BS201" s="1443">
        <v>2014</v>
      </c>
    </row>
    <row r="202" spans="3:71" ht="17.25" customHeight="1" x14ac:dyDescent="0.25">
      <c r="C202" s="554" t="s">
        <v>431</v>
      </c>
      <c r="D202" s="555">
        <v>6</v>
      </c>
      <c r="E202" s="1424" t="s">
        <v>453</v>
      </c>
      <c r="F202" s="1425" t="s">
        <v>794</v>
      </c>
      <c r="G202" s="1425" t="s">
        <v>73</v>
      </c>
      <c r="H202" s="1430" t="s">
        <v>506</v>
      </c>
      <c r="I202" s="1433">
        <v>2013</v>
      </c>
      <c r="J202" s="1434">
        <v>48</v>
      </c>
      <c r="K202" s="1430"/>
      <c r="L202" s="1431"/>
      <c r="M202" s="1431"/>
      <c r="N202" s="1431"/>
      <c r="O202" s="1430"/>
      <c r="P202" s="1431"/>
      <c r="Q202" s="1431"/>
      <c r="R202" s="1431"/>
      <c r="S202" s="1430">
        <v>65</v>
      </c>
      <c r="T202" s="1430"/>
      <c r="U202" s="1433"/>
      <c r="V202" s="1430"/>
      <c r="W202" s="1430">
        <v>100</v>
      </c>
      <c r="X202" s="1430"/>
      <c r="Y202" s="1430"/>
      <c r="Z202" s="1430"/>
      <c r="AA202" s="1430"/>
      <c r="AB202" s="1435"/>
      <c r="AC202" s="1436"/>
      <c r="AD202" s="1444"/>
      <c r="AE202" s="1431"/>
      <c r="AF202" s="1440"/>
      <c r="AG202" s="1440"/>
      <c r="AH202" s="1440"/>
      <c r="AI202" s="1447"/>
      <c r="AJ202" s="1431"/>
      <c r="AK202" s="1431"/>
      <c r="AL202" s="1431"/>
      <c r="AM202" s="1431"/>
      <c r="AN202" s="1431"/>
      <c r="AO202" s="1431"/>
      <c r="AP202" s="1431"/>
      <c r="AQ202" s="1431"/>
      <c r="AR202" s="1431"/>
      <c r="AS202" s="1431"/>
      <c r="AT202" s="1431"/>
      <c r="AU202" s="1444"/>
      <c r="AV202" s="1431"/>
      <c r="AW202" s="1431"/>
      <c r="AX202" s="1431"/>
      <c r="AY202" s="1431"/>
      <c r="AZ202" s="1440"/>
      <c r="BA202" s="1440"/>
      <c r="BB202" s="1441"/>
      <c r="BC202" s="1431"/>
      <c r="BD202" s="1431"/>
      <c r="BE202" s="1431"/>
      <c r="BF202" s="1431"/>
      <c r="BG202" s="1444"/>
      <c r="BH202" s="1444"/>
      <c r="BI202" s="1444"/>
      <c r="BJ202" s="1444"/>
      <c r="BK202" s="1446"/>
      <c r="BL202" s="1422">
        <f t="shared" si="47"/>
        <v>243</v>
      </c>
      <c r="BM202" s="1432">
        <f t="shared" si="48"/>
        <v>3</v>
      </c>
      <c r="BN202" s="96"/>
      <c r="BP202" s="1931" t="s">
        <v>794</v>
      </c>
      <c r="BQ202" s="1425" t="s">
        <v>73</v>
      </c>
      <c r="BR202" s="1430" t="s">
        <v>506</v>
      </c>
      <c r="BS202" s="1436">
        <v>2013</v>
      </c>
    </row>
    <row r="203" spans="3:71" ht="17.25" customHeight="1" x14ac:dyDescent="0.25">
      <c r="C203" s="554" t="s">
        <v>432</v>
      </c>
      <c r="D203" s="555">
        <v>7</v>
      </c>
      <c r="E203" s="1426" t="s">
        <v>453</v>
      </c>
      <c r="F203" s="1425" t="s">
        <v>454</v>
      </c>
      <c r="G203" s="1425" t="s">
        <v>456</v>
      </c>
      <c r="H203" s="1430" t="s">
        <v>506</v>
      </c>
      <c r="I203" s="1433">
        <v>2012</v>
      </c>
      <c r="J203" s="1434"/>
      <c r="K203" s="1430">
        <v>43</v>
      </c>
      <c r="L203" s="1430"/>
      <c r="M203" s="1431"/>
      <c r="N203" s="1430"/>
      <c r="O203" s="1430"/>
      <c r="P203" s="1430"/>
      <c r="Q203" s="1430"/>
      <c r="R203" s="1430"/>
      <c r="S203" s="1430"/>
      <c r="T203" s="1430"/>
      <c r="U203" s="1438"/>
      <c r="V203" s="1451"/>
      <c r="W203" s="1451"/>
      <c r="X203" s="1451"/>
      <c r="Y203" s="1451">
        <v>38</v>
      </c>
      <c r="Z203" s="1451"/>
      <c r="AA203" s="1445"/>
      <c r="AB203" s="1448"/>
      <c r="AC203" s="1449"/>
      <c r="AD203" s="1450"/>
      <c r="AE203" s="1445"/>
      <c r="AF203" s="1447"/>
      <c r="AG203" s="1447"/>
      <c r="AH203" s="1438"/>
      <c r="AI203" s="1447"/>
      <c r="AJ203" s="1445"/>
      <c r="AK203" s="1445"/>
      <c r="AL203" s="1445"/>
      <c r="AM203" s="1445"/>
      <c r="AN203" s="1451"/>
      <c r="AO203" s="1451"/>
      <c r="AP203" s="1451">
        <v>28</v>
      </c>
      <c r="AQ203" s="1451"/>
      <c r="AR203" s="1445"/>
      <c r="AS203" s="1451"/>
      <c r="AT203" s="1451">
        <v>55</v>
      </c>
      <c r="AU203" s="1450"/>
      <c r="AV203" s="1445"/>
      <c r="AW203" s="1445"/>
      <c r="AX203" s="1451"/>
      <c r="AY203" s="1445"/>
      <c r="AZ203" s="1447"/>
      <c r="BA203" s="1447"/>
      <c r="BB203" s="1455"/>
      <c r="BC203" s="1445"/>
      <c r="BD203" s="1445"/>
      <c r="BE203" s="1445"/>
      <c r="BF203" s="1445"/>
      <c r="BG203" s="1450"/>
      <c r="BH203" s="1450"/>
      <c r="BI203" s="1450"/>
      <c r="BJ203" s="1450"/>
      <c r="BK203" s="1456"/>
      <c r="BL203" s="1422">
        <f t="shared" si="47"/>
        <v>204</v>
      </c>
      <c r="BM203" s="1432">
        <f t="shared" si="48"/>
        <v>4</v>
      </c>
      <c r="BN203" s="96"/>
      <c r="BP203" s="1931" t="s">
        <v>454</v>
      </c>
      <c r="BQ203" s="1425" t="s">
        <v>456</v>
      </c>
      <c r="BR203" s="1430" t="s">
        <v>506</v>
      </c>
      <c r="BS203" s="1436">
        <v>2012</v>
      </c>
    </row>
    <row r="204" spans="3:71" ht="17.25" customHeight="1" x14ac:dyDescent="0.25">
      <c r="C204" s="554" t="s">
        <v>433</v>
      </c>
      <c r="D204" s="555">
        <v>8</v>
      </c>
      <c r="E204" s="1426" t="s">
        <v>453</v>
      </c>
      <c r="F204" s="1427" t="s">
        <v>797</v>
      </c>
      <c r="G204" s="1427" t="s">
        <v>798</v>
      </c>
      <c r="H204" s="1431" t="s">
        <v>506</v>
      </c>
      <c r="I204" s="1440">
        <v>2015</v>
      </c>
      <c r="J204" s="1441">
        <v>38</v>
      </c>
      <c r="K204" s="1431"/>
      <c r="L204" s="1431"/>
      <c r="M204" s="1431"/>
      <c r="N204" s="1431"/>
      <c r="O204" s="1431"/>
      <c r="P204" s="1431">
        <v>24</v>
      </c>
      <c r="Q204" s="1431"/>
      <c r="R204" s="1431"/>
      <c r="S204" s="1431"/>
      <c r="T204" s="1431"/>
      <c r="U204" s="1440"/>
      <c r="V204" s="1431"/>
      <c r="W204" s="1431"/>
      <c r="X204" s="1431">
        <v>16</v>
      </c>
      <c r="Y204" s="1431"/>
      <c r="Z204" s="1431"/>
      <c r="AA204" s="1431"/>
      <c r="AB204" s="1442"/>
      <c r="AC204" s="1443"/>
      <c r="AD204" s="1444"/>
      <c r="AE204" s="1431"/>
      <c r="AF204" s="1440"/>
      <c r="AG204" s="1440"/>
      <c r="AH204" s="1440"/>
      <c r="AI204" s="1440"/>
      <c r="AJ204" s="1431"/>
      <c r="AK204" s="1431"/>
      <c r="AL204" s="1431">
        <v>22</v>
      </c>
      <c r="AM204" s="1431"/>
      <c r="AN204" s="1431"/>
      <c r="AO204" s="1431"/>
      <c r="AP204" s="1431"/>
      <c r="AQ204" s="1431"/>
      <c r="AR204" s="1431"/>
      <c r="AS204" s="1431"/>
      <c r="AT204" s="1431"/>
      <c r="AU204" s="1444"/>
      <c r="AV204" s="1431"/>
      <c r="AW204" s="1431"/>
      <c r="AX204" s="1431"/>
      <c r="AY204" s="1431"/>
      <c r="AZ204" s="1440"/>
      <c r="BA204" s="1440"/>
      <c r="BB204" s="1434"/>
      <c r="BC204" s="1430"/>
      <c r="BD204" s="1430"/>
      <c r="BE204" s="1430"/>
      <c r="BF204" s="1430"/>
      <c r="BG204" s="1437"/>
      <c r="BH204" s="1437"/>
      <c r="BI204" s="1437"/>
      <c r="BJ204" s="1437"/>
      <c r="BK204" s="1439"/>
      <c r="BL204" s="1422">
        <f t="shared" si="47"/>
        <v>140</v>
      </c>
      <c r="BM204" s="1432">
        <f t="shared" si="48"/>
        <v>4</v>
      </c>
      <c r="BN204" s="96"/>
      <c r="BP204" s="1932" t="s">
        <v>797</v>
      </c>
      <c r="BQ204" s="1427" t="s">
        <v>798</v>
      </c>
      <c r="BR204" s="1431" t="s">
        <v>506</v>
      </c>
      <c r="BS204" s="1443">
        <v>2015</v>
      </c>
    </row>
    <row r="205" spans="3:71" ht="17.25" customHeight="1" x14ac:dyDescent="0.25">
      <c r="C205" s="554" t="s">
        <v>434</v>
      </c>
      <c r="D205" s="555">
        <v>9</v>
      </c>
      <c r="E205" s="1426" t="s">
        <v>453</v>
      </c>
      <c r="F205" s="1427" t="s">
        <v>972</v>
      </c>
      <c r="G205" s="1427" t="s">
        <v>113</v>
      </c>
      <c r="H205" s="35" t="s">
        <v>507</v>
      </c>
      <c r="I205" s="1440">
        <v>2013</v>
      </c>
      <c r="J205" s="1441"/>
      <c r="K205" s="1431"/>
      <c r="L205" s="1431"/>
      <c r="M205" s="1431"/>
      <c r="N205" s="1431"/>
      <c r="O205" s="1431"/>
      <c r="P205" s="1431"/>
      <c r="Q205" s="1431"/>
      <c r="R205" s="1431"/>
      <c r="S205" s="1431"/>
      <c r="T205" s="1431"/>
      <c r="U205" s="1447"/>
      <c r="V205" s="1445"/>
      <c r="W205" s="1445"/>
      <c r="X205" s="1445"/>
      <c r="Y205" s="1445"/>
      <c r="Z205" s="1445"/>
      <c r="AA205" s="1445"/>
      <c r="AB205" s="1448"/>
      <c r="AC205" s="1449"/>
      <c r="AD205" s="1450"/>
      <c r="AE205" s="1451"/>
      <c r="AF205" s="1438">
        <v>16</v>
      </c>
      <c r="AG205" s="1438"/>
      <c r="AH205" s="1438"/>
      <c r="AI205" s="1438"/>
      <c r="AJ205" s="1451"/>
      <c r="AK205" s="1445"/>
      <c r="AL205" s="1445">
        <v>11</v>
      </c>
      <c r="AM205" s="1445"/>
      <c r="AN205" s="1445"/>
      <c r="AO205" s="1445"/>
      <c r="AP205" s="1445"/>
      <c r="AQ205" s="1445"/>
      <c r="AR205" s="1445"/>
      <c r="AS205" s="1445"/>
      <c r="AT205" s="1445"/>
      <c r="AU205" s="1450"/>
      <c r="AV205" s="1445"/>
      <c r="AW205" s="1445"/>
      <c r="AX205" s="1445"/>
      <c r="AY205" s="1445"/>
      <c r="AZ205" s="1438"/>
      <c r="BA205" s="1438"/>
      <c r="BB205" s="1452"/>
      <c r="BC205" s="1451"/>
      <c r="BD205" s="1451"/>
      <c r="BE205" s="1451"/>
      <c r="BF205" s="1451"/>
      <c r="BG205" s="1454"/>
      <c r="BH205" s="1454"/>
      <c r="BI205" s="1454"/>
      <c r="BJ205" s="1454"/>
      <c r="BK205" s="1453"/>
      <c r="BL205" s="1422">
        <f t="shared" si="47"/>
        <v>47</v>
      </c>
      <c r="BM205" s="1432">
        <f t="shared" si="48"/>
        <v>2</v>
      </c>
      <c r="BN205" s="96"/>
      <c r="BP205" s="1932" t="s">
        <v>972</v>
      </c>
      <c r="BQ205" s="1427" t="s">
        <v>113</v>
      </c>
      <c r="BR205" s="35" t="s">
        <v>507</v>
      </c>
      <c r="BS205" s="1443">
        <v>2013</v>
      </c>
    </row>
    <row r="206" spans="3:71" ht="17.25" customHeight="1" thickBot="1" x14ac:dyDescent="0.3">
      <c r="C206" s="554" t="s">
        <v>435</v>
      </c>
      <c r="D206" s="555">
        <v>10</v>
      </c>
      <c r="E206" s="1426" t="s">
        <v>453</v>
      </c>
      <c r="F206" s="1425" t="s">
        <v>975</v>
      </c>
      <c r="G206" s="1425" t="s">
        <v>82</v>
      </c>
      <c r="H206" s="1430" t="s">
        <v>506</v>
      </c>
      <c r="I206" s="1433">
        <v>2012</v>
      </c>
      <c r="J206" s="1434"/>
      <c r="K206" s="1430"/>
      <c r="L206" s="1430"/>
      <c r="M206" s="1431"/>
      <c r="N206" s="1431"/>
      <c r="O206" s="1430"/>
      <c r="P206" s="1430"/>
      <c r="Q206" s="1430"/>
      <c r="R206" s="1430"/>
      <c r="S206" s="1430"/>
      <c r="T206" s="1430"/>
      <c r="U206" s="1438"/>
      <c r="V206" s="1451"/>
      <c r="W206" s="1451"/>
      <c r="X206" s="1451"/>
      <c r="Y206" s="1451"/>
      <c r="Z206" s="1451"/>
      <c r="AA206" s="1445"/>
      <c r="AB206" s="1448"/>
      <c r="AC206" s="1449"/>
      <c r="AD206" s="1450"/>
      <c r="AE206" s="1445"/>
      <c r="AF206" s="1447"/>
      <c r="AG206" s="1438">
        <v>28</v>
      </c>
      <c r="AH206" s="1438"/>
      <c r="AI206" s="1438"/>
      <c r="AJ206" s="1451"/>
      <c r="AK206" s="1451"/>
      <c r="AL206" s="1451"/>
      <c r="AM206" s="1451"/>
      <c r="AN206" s="1451"/>
      <c r="AO206" s="1451"/>
      <c r="AP206" s="1451"/>
      <c r="AQ206" s="1451"/>
      <c r="AR206" s="1451"/>
      <c r="AS206" s="1451"/>
      <c r="AT206" s="1451"/>
      <c r="AU206" s="1454"/>
      <c r="AV206" s="1451"/>
      <c r="AW206" s="1451"/>
      <c r="AX206" s="1451"/>
      <c r="AY206" s="1451"/>
      <c r="AZ206" s="1438"/>
      <c r="BA206" s="1438"/>
      <c r="BB206" s="1452"/>
      <c r="BC206" s="1451"/>
      <c r="BD206" s="1451"/>
      <c r="BE206" s="1451"/>
      <c r="BF206" s="1451"/>
      <c r="BG206" s="1454"/>
      <c r="BH206" s="1454"/>
      <c r="BI206" s="1454"/>
      <c r="BJ206" s="1454"/>
      <c r="BK206" s="1453"/>
      <c r="BL206" s="1422">
        <f t="shared" si="47"/>
        <v>38</v>
      </c>
      <c r="BM206" s="1432">
        <f t="shared" si="48"/>
        <v>1</v>
      </c>
      <c r="BN206" s="96"/>
      <c r="BP206" s="1931" t="s">
        <v>975</v>
      </c>
      <c r="BQ206" s="1425" t="s">
        <v>82</v>
      </c>
      <c r="BR206" s="1430" t="s">
        <v>506</v>
      </c>
      <c r="BS206" s="1436">
        <v>2012</v>
      </c>
    </row>
    <row r="207" spans="3:71" ht="17.25" customHeight="1" thickBot="1" x14ac:dyDescent="0.3">
      <c r="C207" s="554" t="s">
        <v>436</v>
      </c>
      <c r="D207" s="555">
        <v>11</v>
      </c>
      <c r="E207" s="1428" t="s">
        <v>453</v>
      </c>
      <c r="F207" s="1429" t="s">
        <v>971</v>
      </c>
      <c r="G207" s="1429" t="s">
        <v>113</v>
      </c>
      <c r="H207" s="1102" t="s">
        <v>507</v>
      </c>
      <c r="I207" s="1457">
        <v>2014</v>
      </c>
      <c r="J207" s="1458"/>
      <c r="K207" s="1459"/>
      <c r="L207" s="1459"/>
      <c r="M207" s="1459"/>
      <c r="N207" s="1459"/>
      <c r="O207" s="1459"/>
      <c r="P207" s="1459"/>
      <c r="Q207" s="1459"/>
      <c r="R207" s="1459"/>
      <c r="S207" s="1459"/>
      <c r="T207" s="1459"/>
      <c r="U207" s="1457"/>
      <c r="V207" s="1459"/>
      <c r="W207" s="1459"/>
      <c r="X207" s="1459"/>
      <c r="Y207" s="1459"/>
      <c r="Z207" s="1459"/>
      <c r="AA207" s="1459"/>
      <c r="AB207" s="1566"/>
      <c r="AC207" s="1567"/>
      <c r="AD207" s="1568"/>
      <c r="AE207" s="1569"/>
      <c r="AF207" s="1570">
        <v>24</v>
      </c>
      <c r="AG207" s="1570"/>
      <c r="AH207" s="1570"/>
      <c r="AI207" s="1570"/>
      <c r="AJ207" s="1569"/>
      <c r="AK207" s="1569"/>
      <c r="AL207" s="1569"/>
      <c r="AM207" s="1569"/>
      <c r="AN207" s="1569"/>
      <c r="AO207" s="1569"/>
      <c r="AP207" s="1569"/>
      <c r="AQ207" s="1569"/>
      <c r="AR207" s="1569"/>
      <c r="AS207" s="1569"/>
      <c r="AT207" s="1569"/>
      <c r="AU207" s="1568"/>
      <c r="AV207" s="1569"/>
      <c r="AW207" s="1569"/>
      <c r="AX207" s="1569"/>
      <c r="AY207" s="1569"/>
      <c r="AZ207" s="1570"/>
      <c r="BA207" s="1570"/>
      <c r="BB207" s="1571"/>
      <c r="BC207" s="1569"/>
      <c r="BD207" s="1569"/>
      <c r="BE207" s="1569"/>
      <c r="BF207" s="1569"/>
      <c r="BG207" s="1568"/>
      <c r="BH207" s="1568"/>
      <c r="BI207" s="1568"/>
      <c r="BJ207" s="1568"/>
      <c r="BK207" s="1572"/>
      <c r="BL207" s="1423">
        <f t="shared" si="47"/>
        <v>34</v>
      </c>
      <c r="BM207" s="1556">
        <f t="shared" si="48"/>
        <v>1</v>
      </c>
      <c r="BN207" s="1460">
        <f>SUM(BM197:BM207)</f>
        <v>43</v>
      </c>
      <c r="BO207" s="1461">
        <f>SUM(BL197:BL207)</f>
        <v>3027</v>
      </c>
      <c r="BP207" s="1933" t="s">
        <v>971</v>
      </c>
      <c r="BQ207" s="1429" t="s">
        <v>113</v>
      </c>
      <c r="BR207" s="1102" t="s">
        <v>507</v>
      </c>
      <c r="BS207" s="1567">
        <v>2014</v>
      </c>
    </row>
    <row r="208" spans="3:71" ht="17.25" customHeight="1" thickBot="1" x14ac:dyDescent="0.3">
      <c r="C208" s="554" t="s">
        <v>437</v>
      </c>
      <c r="D208" s="1576">
        <v>1</v>
      </c>
      <c r="E208" s="1577" t="s">
        <v>457</v>
      </c>
      <c r="F208" s="110" t="s">
        <v>458</v>
      </c>
      <c r="G208" s="110" t="s">
        <v>76</v>
      </c>
      <c r="H208" s="111" t="s">
        <v>506</v>
      </c>
      <c r="I208" s="1578">
        <v>2013</v>
      </c>
      <c r="J208" s="1579"/>
      <c r="K208" s="111">
        <v>63</v>
      </c>
      <c r="L208" s="111"/>
      <c r="M208" s="111"/>
      <c r="N208" s="111"/>
      <c r="O208" s="111"/>
      <c r="P208" s="111"/>
      <c r="Q208" s="111">
        <v>63</v>
      </c>
      <c r="R208" s="111"/>
      <c r="S208" s="111">
        <v>150</v>
      </c>
      <c r="T208" s="111"/>
      <c r="U208" s="111">
        <v>57</v>
      </c>
      <c r="V208" s="111"/>
      <c r="W208" s="111">
        <v>200</v>
      </c>
      <c r="X208" s="111"/>
      <c r="Y208" s="111">
        <v>100</v>
      </c>
      <c r="Z208" s="111"/>
      <c r="AA208" s="111"/>
      <c r="AB208" s="111"/>
      <c r="AC208" s="1580">
        <v>57</v>
      </c>
      <c r="AD208" s="1581"/>
      <c r="AE208" s="111">
        <v>200</v>
      </c>
      <c r="AF208" s="1578">
        <v>170</v>
      </c>
      <c r="AG208" s="1578"/>
      <c r="AH208" s="1578"/>
      <c r="AI208" s="1578"/>
      <c r="AJ208" s="111">
        <v>200</v>
      </c>
      <c r="AK208" s="111">
        <v>105</v>
      </c>
      <c r="AL208" s="111"/>
      <c r="AM208" s="111">
        <v>125</v>
      </c>
      <c r="AN208" s="111"/>
      <c r="AO208" s="111"/>
      <c r="AP208" s="111">
        <v>105</v>
      </c>
      <c r="AQ208" s="111">
        <v>260</v>
      </c>
      <c r="AR208" s="111"/>
      <c r="AS208" s="111"/>
      <c r="AT208" s="111"/>
      <c r="AU208" s="1581"/>
      <c r="AV208" s="111"/>
      <c r="AW208" s="111">
        <v>90</v>
      </c>
      <c r="AX208" s="111"/>
      <c r="AY208" s="111"/>
      <c r="AZ208" s="1578"/>
      <c r="BA208" s="1578"/>
      <c r="BB208" s="1579"/>
      <c r="BC208" s="111"/>
      <c r="BD208" s="111"/>
      <c r="BE208" s="111"/>
      <c r="BF208" s="111"/>
      <c r="BG208" s="1581"/>
      <c r="BH208" s="1581"/>
      <c r="BI208" s="1581"/>
      <c r="BJ208" s="1581"/>
      <c r="BK208" s="1582"/>
      <c r="BL208" s="1583">
        <f t="shared" ref="BL208:BL225" si="49">SUM(J208:BA208)+(BM208*10)</f>
        <v>2095</v>
      </c>
      <c r="BM208" s="1583">
        <f t="shared" ref="BM208:BM227" si="50">COUNTA(J208:BK208)</f>
        <v>15</v>
      </c>
      <c r="BN208" s="1130">
        <f>SUM(BM208)</f>
        <v>15</v>
      </c>
      <c r="BO208" s="1231">
        <f>SUM(BL208)</f>
        <v>2095</v>
      </c>
      <c r="BP208" s="109" t="s">
        <v>458</v>
      </c>
      <c r="BQ208" s="110" t="s">
        <v>76</v>
      </c>
      <c r="BR208" s="111" t="s">
        <v>506</v>
      </c>
      <c r="BS208" s="1121">
        <v>2005</v>
      </c>
    </row>
    <row r="209" spans="3:71" ht="17.25" customHeight="1" thickBot="1" x14ac:dyDescent="0.3">
      <c r="C209" s="554" t="s">
        <v>438</v>
      </c>
      <c r="D209" s="553">
        <v>1</v>
      </c>
      <c r="E209" s="1660" t="s">
        <v>885</v>
      </c>
      <c r="F209" s="897" t="s">
        <v>898</v>
      </c>
      <c r="G209" s="897" t="s">
        <v>798</v>
      </c>
      <c r="H209" s="35" t="s">
        <v>506</v>
      </c>
      <c r="I209" s="899">
        <v>2015</v>
      </c>
      <c r="J209" s="900"/>
      <c r="K209" s="452"/>
      <c r="L209" s="452"/>
      <c r="M209" s="452"/>
      <c r="N209" s="452"/>
      <c r="O209" s="452"/>
      <c r="P209" s="452"/>
      <c r="Q209" s="452"/>
      <c r="R209" s="452"/>
      <c r="S209" s="452"/>
      <c r="T209" s="452"/>
      <c r="U209" s="452"/>
      <c r="V209" s="452"/>
      <c r="W209" s="452"/>
      <c r="X209" s="452">
        <v>14</v>
      </c>
      <c r="Y209" s="452"/>
      <c r="Z209" s="452">
        <v>14</v>
      </c>
      <c r="AA209" s="452"/>
      <c r="AB209" s="452"/>
      <c r="AC209" s="899"/>
      <c r="AD209" s="900">
        <v>70</v>
      </c>
      <c r="AE209" s="452"/>
      <c r="AF209" s="452">
        <v>36</v>
      </c>
      <c r="AG209" s="452"/>
      <c r="AH209" s="452"/>
      <c r="AI209" s="452">
        <v>85</v>
      </c>
      <c r="AJ209" s="452"/>
      <c r="AK209" s="452">
        <v>32</v>
      </c>
      <c r="AL209" s="452">
        <v>26</v>
      </c>
      <c r="AM209" s="452"/>
      <c r="AN209" s="452"/>
      <c r="AO209" s="452"/>
      <c r="AP209" s="452"/>
      <c r="AQ209" s="452">
        <v>140</v>
      </c>
      <c r="AR209" s="452"/>
      <c r="AS209" s="452"/>
      <c r="AT209" s="452">
        <v>68</v>
      </c>
      <c r="AU209" s="452">
        <v>60</v>
      </c>
      <c r="AV209" s="452"/>
      <c r="AW209" s="452"/>
      <c r="AX209" s="452">
        <v>105</v>
      </c>
      <c r="AY209" s="452"/>
      <c r="AZ209" s="452"/>
      <c r="BA209" s="452"/>
      <c r="BB209" s="901"/>
      <c r="BC209" s="452"/>
      <c r="BD209" s="452"/>
      <c r="BE209" s="452"/>
      <c r="BF209" s="452"/>
      <c r="BG209" s="452"/>
      <c r="BH209" s="900"/>
      <c r="BI209" s="900"/>
      <c r="BJ209" s="900"/>
      <c r="BK209" s="1995"/>
      <c r="BL209" s="1544">
        <f>SUM(J209:BA209)+(BM209*10)</f>
        <v>760</v>
      </c>
      <c r="BM209" s="449">
        <f t="shared" si="50"/>
        <v>11</v>
      </c>
      <c r="BN209" s="96"/>
      <c r="BP209" s="1742" t="s">
        <v>898</v>
      </c>
      <c r="BQ209" s="1743" t="s">
        <v>798</v>
      </c>
      <c r="BR209" s="507" t="s">
        <v>506</v>
      </c>
      <c r="BS209" s="508">
        <v>2015</v>
      </c>
    </row>
    <row r="210" spans="3:71" ht="17.25" customHeight="1" x14ac:dyDescent="0.25">
      <c r="C210" s="554" t="s">
        <v>439</v>
      </c>
      <c r="D210" s="555">
        <v>2</v>
      </c>
      <c r="E210" s="1742" t="s">
        <v>885</v>
      </c>
      <c r="F210" s="1743" t="s">
        <v>886</v>
      </c>
      <c r="G210" s="1743" t="s">
        <v>427</v>
      </c>
      <c r="H210" s="507" t="s">
        <v>506</v>
      </c>
      <c r="I210" s="508">
        <v>2014</v>
      </c>
      <c r="J210" s="900"/>
      <c r="K210" s="452"/>
      <c r="L210" s="452"/>
      <c r="M210" s="452"/>
      <c r="N210" s="452"/>
      <c r="O210" s="452"/>
      <c r="P210" s="452"/>
      <c r="Q210" s="452"/>
      <c r="R210" s="452"/>
      <c r="S210" s="452"/>
      <c r="T210" s="452"/>
      <c r="U210" s="452"/>
      <c r="V210" s="452"/>
      <c r="W210" s="452">
        <v>80</v>
      </c>
      <c r="X210" s="452">
        <v>30</v>
      </c>
      <c r="Y210" s="452"/>
      <c r="Z210" s="452"/>
      <c r="AA210" s="452"/>
      <c r="AB210" s="452"/>
      <c r="AC210" s="899"/>
      <c r="AD210" s="900"/>
      <c r="AE210" s="452">
        <v>65</v>
      </c>
      <c r="AF210" s="452"/>
      <c r="AG210" s="452"/>
      <c r="AH210" s="452"/>
      <c r="AI210" s="452"/>
      <c r="AJ210" s="452">
        <v>60</v>
      </c>
      <c r="AK210" s="452"/>
      <c r="AL210" s="452">
        <v>63</v>
      </c>
      <c r="AM210" s="452"/>
      <c r="AN210" s="452"/>
      <c r="AO210" s="452"/>
      <c r="AP210" s="452"/>
      <c r="AQ210" s="452">
        <v>150</v>
      </c>
      <c r="AR210" s="452"/>
      <c r="AS210" s="452"/>
      <c r="AT210" s="452">
        <v>68</v>
      </c>
      <c r="AU210" s="452">
        <v>51</v>
      </c>
      <c r="AV210" s="452"/>
      <c r="AW210" s="452"/>
      <c r="AX210" s="452"/>
      <c r="AY210" s="452"/>
      <c r="AZ210" s="452"/>
      <c r="BA210" s="452"/>
      <c r="BB210" s="901"/>
      <c r="BC210" s="452"/>
      <c r="BD210" s="452"/>
      <c r="BE210" s="452"/>
      <c r="BF210" s="452"/>
      <c r="BG210" s="452"/>
      <c r="BH210" s="900"/>
      <c r="BI210" s="900"/>
      <c r="BJ210" s="900"/>
      <c r="BK210" s="1995"/>
      <c r="BL210" s="1544">
        <f t="shared" ref="BL210" si="51">SUM(J210:BA210)+(BM210*10)</f>
        <v>647</v>
      </c>
      <c r="BM210" s="1544">
        <f t="shared" si="50"/>
        <v>8</v>
      </c>
      <c r="BN210" s="96"/>
      <c r="BP210" s="1660" t="s">
        <v>886</v>
      </c>
      <c r="BQ210" s="897" t="s">
        <v>427</v>
      </c>
      <c r="BR210" s="452" t="s">
        <v>506</v>
      </c>
      <c r="BS210" s="899">
        <v>2014</v>
      </c>
    </row>
    <row r="211" spans="3:71" ht="17.25" customHeight="1" x14ac:dyDescent="0.25">
      <c r="C211" s="554" t="s">
        <v>440</v>
      </c>
      <c r="D211" s="560">
        <v>3</v>
      </c>
      <c r="E211" s="36" t="s">
        <v>885</v>
      </c>
      <c r="F211" s="37" t="s">
        <v>939</v>
      </c>
      <c r="G211" s="37" t="s">
        <v>70</v>
      </c>
      <c r="H211" s="38" t="s">
        <v>506</v>
      </c>
      <c r="I211" s="401">
        <v>2014</v>
      </c>
      <c r="J211" s="372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400"/>
      <c r="AD211" s="372"/>
      <c r="AE211" s="38">
        <v>90</v>
      </c>
      <c r="AF211" s="38">
        <v>90</v>
      </c>
      <c r="AG211" s="38"/>
      <c r="AH211" s="38"/>
      <c r="AI211" s="38"/>
      <c r="AJ211" s="1192">
        <v>95</v>
      </c>
      <c r="AK211" s="38">
        <v>45</v>
      </c>
      <c r="AL211" s="38"/>
      <c r="AM211" s="38"/>
      <c r="AN211" s="38"/>
      <c r="AO211" s="38"/>
      <c r="AP211" s="38"/>
      <c r="AQ211" s="38">
        <v>123</v>
      </c>
      <c r="AR211" s="38"/>
      <c r="AS211" s="38"/>
      <c r="AT211" s="38"/>
      <c r="AU211" s="38">
        <v>90</v>
      </c>
      <c r="AV211" s="38"/>
      <c r="AW211" s="38"/>
      <c r="AX211" s="38"/>
      <c r="AY211" s="38"/>
      <c r="AZ211" s="38"/>
      <c r="BA211" s="38"/>
      <c r="BB211" s="399"/>
      <c r="BC211" s="38"/>
      <c r="BD211" s="38"/>
      <c r="BE211" s="38"/>
      <c r="BF211" s="38"/>
      <c r="BG211" s="38"/>
      <c r="BH211" s="372"/>
      <c r="BI211" s="372"/>
      <c r="BJ211" s="372"/>
      <c r="BK211" s="1996"/>
      <c r="BL211" s="451">
        <f t="shared" ref="BL211:BL216" si="52">SUM(J211:BA211)+(BM211*10)</f>
        <v>593</v>
      </c>
      <c r="BM211" s="451">
        <f t="shared" si="50"/>
        <v>6</v>
      </c>
      <c r="BN211" s="96"/>
      <c r="BP211" s="36" t="s">
        <v>939</v>
      </c>
      <c r="BQ211" s="37" t="s">
        <v>70</v>
      </c>
      <c r="BR211" s="38" t="s">
        <v>506</v>
      </c>
      <c r="BS211" s="401">
        <v>2014</v>
      </c>
    </row>
    <row r="212" spans="3:71" ht="17.25" customHeight="1" x14ac:dyDescent="0.25">
      <c r="C212" s="554" t="s">
        <v>441</v>
      </c>
      <c r="D212" s="555">
        <v>4</v>
      </c>
      <c r="E212" s="36" t="s">
        <v>885</v>
      </c>
      <c r="F212" s="1527" t="s">
        <v>895</v>
      </c>
      <c r="G212" s="1527" t="s">
        <v>896</v>
      </c>
      <c r="H212" s="1232" t="s">
        <v>507</v>
      </c>
      <c r="I212" s="1575">
        <v>2014</v>
      </c>
      <c r="J212" s="1529"/>
      <c r="K212" s="1528"/>
      <c r="L212" s="1528"/>
      <c r="M212" s="1528"/>
      <c r="N212" s="1528"/>
      <c r="O212" s="1528"/>
      <c r="P212" s="1528"/>
      <c r="Q212" s="1528"/>
      <c r="R212" s="1528"/>
      <c r="S212" s="1528"/>
      <c r="T212" s="1528"/>
      <c r="U212" s="1528"/>
      <c r="V212" s="1528"/>
      <c r="W212" s="1528"/>
      <c r="X212" s="1528">
        <v>50</v>
      </c>
      <c r="Y212" s="1528"/>
      <c r="Z212" s="1528"/>
      <c r="AA212" s="1528"/>
      <c r="AB212" s="1528"/>
      <c r="AC212" s="400"/>
      <c r="AD212" s="1529"/>
      <c r="AE212" s="1528">
        <v>95</v>
      </c>
      <c r="AF212" s="1671"/>
      <c r="AG212" s="1671"/>
      <c r="AH212" s="1671"/>
      <c r="AI212" s="1528"/>
      <c r="AJ212" s="1528">
        <v>90</v>
      </c>
      <c r="AK212" s="38"/>
      <c r="AL212" s="38">
        <v>95</v>
      </c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99"/>
      <c r="BC212" s="38"/>
      <c r="BD212" s="38"/>
      <c r="BE212" s="38"/>
      <c r="BF212" s="38"/>
      <c r="BG212" s="38"/>
      <c r="BH212" s="372"/>
      <c r="BI212" s="372"/>
      <c r="BJ212" s="372"/>
      <c r="BK212" s="1996"/>
      <c r="BL212" s="451">
        <f t="shared" si="52"/>
        <v>370</v>
      </c>
      <c r="BM212" s="451">
        <f t="shared" si="50"/>
        <v>4</v>
      </c>
      <c r="BN212" s="96"/>
      <c r="BP212" s="1904" t="s">
        <v>895</v>
      </c>
      <c r="BQ212" s="1527" t="s">
        <v>896</v>
      </c>
      <c r="BR212" s="1232" t="s">
        <v>507</v>
      </c>
      <c r="BS212" s="1575">
        <v>2014</v>
      </c>
    </row>
    <row r="213" spans="3:71" ht="17.25" customHeight="1" x14ac:dyDescent="0.25">
      <c r="C213" s="554" t="s">
        <v>442</v>
      </c>
      <c r="D213" s="560">
        <v>5</v>
      </c>
      <c r="E213" s="36" t="s">
        <v>885</v>
      </c>
      <c r="F213" s="37" t="s">
        <v>899</v>
      </c>
      <c r="G213" s="37" t="s">
        <v>80</v>
      </c>
      <c r="H213" s="38" t="s">
        <v>506</v>
      </c>
      <c r="I213" s="401">
        <v>2013</v>
      </c>
      <c r="J213" s="372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>
        <v>21</v>
      </c>
      <c r="Y213" s="38"/>
      <c r="Z213" s="38">
        <v>20</v>
      </c>
      <c r="AA213" s="38"/>
      <c r="AB213" s="38"/>
      <c r="AC213" s="401"/>
      <c r="AD213" s="372"/>
      <c r="AE213" s="38">
        <v>70</v>
      </c>
      <c r="AF213" s="38">
        <v>39</v>
      </c>
      <c r="AG213" s="38"/>
      <c r="AH213" s="38"/>
      <c r="AI213" s="38"/>
      <c r="AJ213" s="38"/>
      <c r="AK213" s="38"/>
      <c r="AL213" s="38">
        <v>18</v>
      </c>
      <c r="AM213" s="38"/>
      <c r="AN213" s="38"/>
      <c r="AO213" s="38"/>
      <c r="AP213" s="38"/>
      <c r="AQ213" s="38">
        <v>90</v>
      </c>
      <c r="AR213" s="38"/>
      <c r="AS213" s="38"/>
      <c r="AT213" s="38"/>
      <c r="AU213" s="38">
        <v>30</v>
      </c>
      <c r="AV213" s="38"/>
      <c r="AW213" s="38"/>
      <c r="AX213" s="38"/>
      <c r="AY213" s="38"/>
      <c r="AZ213" s="38"/>
      <c r="BA213" s="38"/>
      <c r="BB213" s="399"/>
      <c r="BC213" s="38"/>
      <c r="BD213" s="38"/>
      <c r="BE213" s="38"/>
      <c r="BF213" s="38"/>
      <c r="BG213" s="38"/>
      <c r="BH213" s="372"/>
      <c r="BI213" s="372"/>
      <c r="BJ213" s="372"/>
      <c r="BK213" s="1996"/>
      <c r="BL213" s="451">
        <f t="shared" si="52"/>
        <v>358</v>
      </c>
      <c r="BM213" s="451">
        <f t="shared" si="50"/>
        <v>7</v>
      </c>
      <c r="BN213" s="96"/>
      <c r="BP213" s="36" t="s">
        <v>899</v>
      </c>
      <c r="BQ213" s="37" t="s">
        <v>80</v>
      </c>
      <c r="BR213" s="38" t="s">
        <v>506</v>
      </c>
      <c r="BS213" s="401">
        <v>2013</v>
      </c>
    </row>
    <row r="214" spans="3:71" ht="17.25" customHeight="1" x14ac:dyDescent="0.25">
      <c r="C214" s="554" t="s">
        <v>445</v>
      </c>
      <c r="D214" s="555">
        <v>6</v>
      </c>
      <c r="E214" s="36" t="s">
        <v>885</v>
      </c>
      <c r="F214" s="37" t="s">
        <v>902</v>
      </c>
      <c r="G214" s="37" t="s">
        <v>153</v>
      </c>
      <c r="H214" s="1232" t="s">
        <v>507</v>
      </c>
      <c r="I214" s="401">
        <v>2014</v>
      </c>
      <c r="J214" s="372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>
        <v>18</v>
      </c>
      <c r="AA214" s="38"/>
      <c r="AB214" s="38"/>
      <c r="AC214" s="401"/>
      <c r="AD214" s="372"/>
      <c r="AE214" s="38">
        <v>54</v>
      </c>
      <c r="AF214" s="38"/>
      <c r="AG214" s="38"/>
      <c r="AH214" s="38"/>
      <c r="AI214" s="38"/>
      <c r="AJ214" s="38">
        <v>65</v>
      </c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99"/>
      <c r="BC214" s="38"/>
      <c r="BD214" s="38"/>
      <c r="BE214" s="38"/>
      <c r="BF214" s="38"/>
      <c r="BG214" s="38"/>
      <c r="BH214" s="372"/>
      <c r="BI214" s="372"/>
      <c r="BJ214" s="372"/>
      <c r="BK214" s="1996"/>
      <c r="BL214" s="451">
        <f t="shared" si="52"/>
        <v>167</v>
      </c>
      <c r="BM214" s="451">
        <f t="shared" si="50"/>
        <v>3</v>
      </c>
      <c r="BN214" s="96"/>
      <c r="BP214" s="36" t="s">
        <v>902</v>
      </c>
      <c r="BQ214" s="37" t="s">
        <v>153</v>
      </c>
      <c r="BR214" s="1232" t="s">
        <v>507</v>
      </c>
      <c r="BS214" s="401">
        <v>2014</v>
      </c>
    </row>
    <row r="215" spans="3:71" ht="17.25" customHeight="1" thickBot="1" x14ac:dyDescent="0.3">
      <c r="C215" s="554" t="s">
        <v>446</v>
      </c>
      <c r="D215" s="560">
        <v>7</v>
      </c>
      <c r="E215" s="36" t="s">
        <v>885</v>
      </c>
      <c r="F215" s="37" t="s">
        <v>897</v>
      </c>
      <c r="G215" s="37" t="s">
        <v>114</v>
      </c>
      <c r="H215" s="38" t="s">
        <v>506</v>
      </c>
      <c r="I215" s="401">
        <v>2014</v>
      </c>
      <c r="J215" s="372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>
        <v>18</v>
      </c>
      <c r="Y215" s="38"/>
      <c r="Z215" s="38"/>
      <c r="AA215" s="38"/>
      <c r="AB215" s="38"/>
      <c r="AC215" s="401"/>
      <c r="AD215" s="372"/>
      <c r="AE215" s="38">
        <v>60</v>
      </c>
      <c r="AF215" s="38">
        <v>30</v>
      </c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99"/>
      <c r="BC215" s="38"/>
      <c r="BD215" s="38"/>
      <c r="BE215" s="38"/>
      <c r="BF215" s="38"/>
      <c r="BG215" s="38"/>
      <c r="BH215" s="372"/>
      <c r="BI215" s="372"/>
      <c r="BJ215" s="372"/>
      <c r="BK215" s="1996"/>
      <c r="BL215" s="451">
        <f t="shared" si="52"/>
        <v>138</v>
      </c>
      <c r="BM215" s="451">
        <f t="shared" si="50"/>
        <v>3</v>
      </c>
      <c r="BN215" s="96"/>
      <c r="BP215" s="36" t="s">
        <v>897</v>
      </c>
      <c r="BQ215" s="37" t="s">
        <v>114</v>
      </c>
      <c r="BR215" s="38" t="s">
        <v>506</v>
      </c>
      <c r="BS215" s="401">
        <v>2014</v>
      </c>
    </row>
    <row r="216" spans="3:71" ht="17.25" customHeight="1" thickBot="1" x14ac:dyDescent="0.3">
      <c r="C216" s="554" t="s">
        <v>447</v>
      </c>
      <c r="D216" s="557">
        <v>8</v>
      </c>
      <c r="E216" s="1585" t="s">
        <v>885</v>
      </c>
      <c r="F216" s="1153" t="s">
        <v>809</v>
      </c>
      <c r="G216" s="1153" t="s">
        <v>136</v>
      </c>
      <c r="H216" s="1573" t="s">
        <v>507</v>
      </c>
      <c r="I216" s="1155">
        <v>2014</v>
      </c>
      <c r="J216" s="1156"/>
      <c r="K216" s="1154"/>
      <c r="L216" s="1154"/>
      <c r="M216" s="1154"/>
      <c r="N216" s="1154"/>
      <c r="O216" s="1154"/>
      <c r="P216" s="1154"/>
      <c r="Q216" s="1154"/>
      <c r="R216" s="1154"/>
      <c r="S216" s="1154"/>
      <c r="T216" s="1154"/>
      <c r="U216" s="1154"/>
      <c r="V216" s="1154"/>
      <c r="W216" s="1154"/>
      <c r="X216" s="1154"/>
      <c r="Y216" s="1154"/>
      <c r="Z216" s="1154"/>
      <c r="AA216" s="1154"/>
      <c r="AB216" s="1154"/>
      <c r="AC216" s="1155"/>
      <c r="AD216" s="1156"/>
      <c r="AE216" s="1154"/>
      <c r="AF216" s="1154"/>
      <c r="AG216" s="1154"/>
      <c r="AH216" s="1154"/>
      <c r="AI216" s="1154"/>
      <c r="AJ216" s="1154"/>
      <c r="AK216" s="1154"/>
      <c r="AL216" s="1154">
        <v>13</v>
      </c>
      <c r="AM216" s="1154"/>
      <c r="AN216" s="1154"/>
      <c r="AO216" s="1154"/>
      <c r="AP216" s="1154"/>
      <c r="AQ216" s="1154"/>
      <c r="AR216" s="1154"/>
      <c r="AS216" s="1154"/>
      <c r="AT216" s="1154"/>
      <c r="AU216" s="1156">
        <v>19</v>
      </c>
      <c r="AV216" s="1154"/>
      <c r="AW216" s="1154"/>
      <c r="AX216" s="1154"/>
      <c r="AY216" s="1154"/>
      <c r="AZ216" s="1154"/>
      <c r="BA216" s="1154"/>
      <c r="BB216" s="1157"/>
      <c r="BC216" s="1154"/>
      <c r="BD216" s="1154"/>
      <c r="BE216" s="1154"/>
      <c r="BF216" s="1154"/>
      <c r="BG216" s="1156"/>
      <c r="BH216" s="1156"/>
      <c r="BI216" s="1156"/>
      <c r="BJ216" s="1156"/>
      <c r="BK216" s="1242"/>
      <c r="BL216" s="144">
        <f t="shared" si="52"/>
        <v>52</v>
      </c>
      <c r="BM216" s="144">
        <f t="shared" si="50"/>
        <v>2</v>
      </c>
      <c r="BN216" s="1129">
        <f>SUM(BM209:BM216)</f>
        <v>44</v>
      </c>
      <c r="BO216" s="482">
        <f>SUM(BL209:BL216)</f>
        <v>3085</v>
      </c>
      <c r="BP216" s="1585" t="s">
        <v>809</v>
      </c>
      <c r="BQ216" s="1153" t="s">
        <v>136</v>
      </c>
      <c r="BR216" s="1573" t="s">
        <v>507</v>
      </c>
      <c r="BS216" s="1155">
        <v>2014</v>
      </c>
    </row>
    <row r="217" spans="3:71" ht="17.25" customHeight="1" x14ac:dyDescent="0.25">
      <c r="C217" s="554" t="s">
        <v>448</v>
      </c>
      <c r="D217" s="560">
        <v>1</v>
      </c>
      <c r="E217" s="1586" t="s">
        <v>812</v>
      </c>
      <c r="F217" s="1123" t="s">
        <v>946</v>
      </c>
      <c r="G217" s="1123" t="s">
        <v>137</v>
      </c>
      <c r="H217" s="1574" t="s">
        <v>507</v>
      </c>
      <c r="I217" s="1124">
        <v>2015</v>
      </c>
      <c r="J217" s="1239"/>
      <c r="K217" s="1239"/>
      <c r="L217" s="1239"/>
      <c r="M217" s="1239"/>
      <c r="N217" s="1239"/>
      <c r="O217" s="1239"/>
      <c r="P217" s="1239"/>
      <c r="Q217" s="1239"/>
      <c r="R217" s="1239"/>
      <c r="S217" s="1239"/>
      <c r="T217" s="1239"/>
      <c r="U217" s="1239"/>
      <c r="V217" s="1239"/>
      <c r="W217" s="1239"/>
      <c r="X217" s="1239"/>
      <c r="Y217" s="1239"/>
      <c r="Z217" s="1239"/>
      <c r="AA217" s="1239"/>
      <c r="AB217" s="1239"/>
      <c r="AC217" s="1243"/>
      <c r="AD217" s="1244">
        <v>115</v>
      </c>
      <c r="AE217" s="1239"/>
      <c r="AF217" s="1239"/>
      <c r="AG217" s="1239"/>
      <c r="AH217" s="1239"/>
      <c r="AI217" s="1239">
        <v>115</v>
      </c>
      <c r="AJ217" s="1239"/>
      <c r="AK217" s="1239"/>
      <c r="AL217" s="1239">
        <v>57</v>
      </c>
      <c r="AM217" s="1239"/>
      <c r="AN217" s="1239"/>
      <c r="AO217" s="1239"/>
      <c r="AP217" s="1239"/>
      <c r="AQ217" s="1239">
        <v>105</v>
      </c>
      <c r="AR217" s="1239"/>
      <c r="AS217" s="1239"/>
      <c r="AT217" s="1239"/>
      <c r="AU217" s="1239">
        <v>75</v>
      </c>
      <c r="AV217" s="1239"/>
      <c r="AW217" s="1239"/>
      <c r="AX217" s="1239">
        <v>230</v>
      </c>
      <c r="AY217" s="1239"/>
      <c r="AZ217" s="1239"/>
      <c r="BA217" s="1239"/>
      <c r="BB217" s="1240"/>
      <c r="BC217" s="1239"/>
      <c r="BD217" s="1239"/>
      <c r="BE217" s="1239"/>
      <c r="BF217" s="1239"/>
      <c r="BG217" s="1244"/>
      <c r="BH217" s="1244"/>
      <c r="BI217" s="1244"/>
      <c r="BJ217" s="1244"/>
      <c r="BK217" s="1245"/>
      <c r="BL217" s="1241">
        <f t="shared" si="49"/>
        <v>757</v>
      </c>
      <c r="BM217" s="2043">
        <f t="shared" si="50"/>
        <v>6</v>
      </c>
      <c r="BN217" s="96"/>
      <c r="BP217" s="1123" t="s">
        <v>946</v>
      </c>
      <c r="BQ217" s="1123" t="s">
        <v>137</v>
      </c>
      <c r="BR217" s="1574" t="s">
        <v>507</v>
      </c>
      <c r="BS217" s="1124">
        <v>2015</v>
      </c>
    </row>
    <row r="218" spans="3:71" ht="17.25" customHeight="1" x14ac:dyDescent="0.25">
      <c r="C218" s="554" t="s">
        <v>820</v>
      </c>
      <c r="D218" s="560">
        <v>2</v>
      </c>
      <c r="E218" s="1122" t="s">
        <v>812</v>
      </c>
      <c r="F218" s="1123" t="s">
        <v>813</v>
      </c>
      <c r="G218" s="1123" t="s">
        <v>96</v>
      </c>
      <c r="H218" s="1124" t="s">
        <v>506</v>
      </c>
      <c r="I218" s="1124">
        <v>2014</v>
      </c>
      <c r="J218" s="1124"/>
      <c r="K218" s="1124"/>
      <c r="L218" s="1124">
        <v>17</v>
      </c>
      <c r="M218" s="1124"/>
      <c r="N218" s="1124"/>
      <c r="O218" s="1124">
        <v>100</v>
      </c>
      <c r="P218" s="1124">
        <v>45</v>
      </c>
      <c r="Q218" s="1124"/>
      <c r="R218" s="1124"/>
      <c r="S218" s="1124">
        <v>70</v>
      </c>
      <c r="T218" s="1124"/>
      <c r="U218" s="1124"/>
      <c r="V218" s="1124"/>
      <c r="W218" s="1124"/>
      <c r="X218" s="1124"/>
      <c r="Y218" s="1124"/>
      <c r="Z218" s="1124"/>
      <c r="AA218" s="1124"/>
      <c r="AB218" s="1124"/>
      <c r="AC218" s="1125"/>
      <c r="AD218" s="1126"/>
      <c r="AE218" s="1124"/>
      <c r="AF218" s="1124"/>
      <c r="AG218" s="1124"/>
      <c r="AH218" s="1124"/>
      <c r="AI218" s="1124"/>
      <c r="AJ218" s="1124"/>
      <c r="AK218" s="1124"/>
      <c r="AL218" s="1124"/>
      <c r="AM218" s="1124"/>
      <c r="AN218" s="1124"/>
      <c r="AO218" s="1124"/>
      <c r="AP218" s="1124"/>
      <c r="AQ218" s="1124"/>
      <c r="AR218" s="1124"/>
      <c r="AS218" s="1124"/>
      <c r="AT218" s="1124"/>
      <c r="AU218" s="1124"/>
      <c r="AV218" s="1124"/>
      <c r="AW218" s="1124"/>
      <c r="AX218" s="1124"/>
      <c r="AY218" s="1124"/>
      <c r="AZ218" s="1124"/>
      <c r="BA218" s="1124"/>
      <c r="BB218" s="1127"/>
      <c r="BC218" s="1124"/>
      <c r="BD218" s="1124"/>
      <c r="BE218" s="1124"/>
      <c r="BF218" s="1124"/>
      <c r="BG218" s="1126"/>
      <c r="BH218" s="1126"/>
      <c r="BI218" s="1126"/>
      <c r="BJ218" s="1126"/>
      <c r="BK218" s="1128"/>
      <c r="BL218" s="1543">
        <f t="shared" ref="BL218:BL223" si="53">SUM(J218:BA218)+(BM218*10)</f>
        <v>272</v>
      </c>
      <c r="BM218" s="1543">
        <f t="shared" si="50"/>
        <v>4</v>
      </c>
      <c r="BN218" s="96"/>
      <c r="BP218" s="1123" t="s">
        <v>813</v>
      </c>
      <c r="BQ218" s="1123" t="s">
        <v>96</v>
      </c>
      <c r="BR218" s="1124" t="s">
        <v>506</v>
      </c>
      <c r="BS218" s="1124">
        <v>2014</v>
      </c>
    </row>
    <row r="219" spans="3:71" ht="17.25" customHeight="1" x14ac:dyDescent="0.25">
      <c r="C219" s="554" t="s">
        <v>821</v>
      </c>
      <c r="D219" s="560">
        <v>3</v>
      </c>
      <c r="E219" s="1122" t="s">
        <v>812</v>
      </c>
      <c r="F219" s="1123" t="s">
        <v>672</v>
      </c>
      <c r="G219" s="1123" t="s">
        <v>142</v>
      </c>
      <c r="H219" s="1124" t="s">
        <v>506</v>
      </c>
      <c r="I219" s="1124">
        <v>2011</v>
      </c>
      <c r="J219" s="1124"/>
      <c r="K219" s="1124"/>
      <c r="L219" s="1124">
        <v>18</v>
      </c>
      <c r="M219" s="1124"/>
      <c r="N219" s="1124"/>
      <c r="O219" s="1124"/>
      <c r="P219" s="1124"/>
      <c r="Q219" s="1124">
        <v>23</v>
      </c>
      <c r="R219" s="1124"/>
      <c r="S219" s="1124"/>
      <c r="T219" s="1124"/>
      <c r="U219" s="1124"/>
      <c r="V219" s="1124"/>
      <c r="W219" s="1124"/>
      <c r="X219" s="1124"/>
      <c r="Y219" s="1124">
        <v>30</v>
      </c>
      <c r="Z219" s="1124"/>
      <c r="AA219" s="1124">
        <v>11</v>
      </c>
      <c r="AB219" s="1124"/>
      <c r="AC219" s="1125"/>
      <c r="AD219" s="1126"/>
      <c r="AE219" s="1124"/>
      <c r="AF219" s="1124"/>
      <c r="AG219" s="1124">
        <v>22</v>
      </c>
      <c r="AH219" s="1124"/>
      <c r="AI219" s="1124"/>
      <c r="AJ219" s="1124"/>
      <c r="AK219" s="1124">
        <v>34</v>
      </c>
      <c r="AL219" s="1124"/>
      <c r="AM219" s="1124"/>
      <c r="AN219" s="1124"/>
      <c r="AO219" s="1124"/>
      <c r="AP219" s="1124">
        <v>33</v>
      </c>
      <c r="AQ219" s="1124"/>
      <c r="AR219" s="1124"/>
      <c r="AS219" s="1124"/>
      <c r="AT219" s="1124"/>
      <c r="AU219" s="1124"/>
      <c r="AV219" s="1124"/>
      <c r="AW219" s="1124"/>
      <c r="AX219" s="1124"/>
      <c r="AY219" s="1124"/>
      <c r="AZ219" s="1124"/>
      <c r="BA219" s="1124"/>
      <c r="BB219" s="1127"/>
      <c r="BC219" s="1124"/>
      <c r="BD219" s="1124"/>
      <c r="BE219" s="1124"/>
      <c r="BF219" s="1124"/>
      <c r="BG219" s="1126"/>
      <c r="BH219" s="1126"/>
      <c r="BI219" s="1126"/>
      <c r="BJ219" s="1126"/>
      <c r="BK219" s="1128"/>
      <c r="BL219" s="1543">
        <f t="shared" si="53"/>
        <v>241</v>
      </c>
      <c r="BM219" s="1543">
        <f t="shared" si="50"/>
        <v>7</v>
      </c>
      <c r="BN219" s="96"/>
      <c r="BP219" s="1123" t="s">
        <v>672</v>
      </c>
      <c r="BQ219" s="1123" t="s">
        <v>142</v>
      </c>
      <c r="BR219" s="1124" t="s">
        <v>506</v>
      </c>
      <c r="BS219" s="1124">
        <v>2011</v>
      </c>
    </row>
    <row r="220" spans="3:71" ht="17.25" customHeight="1" x14ac:dyDescent="0.25">
      <c r="C220" s="554" t="s">
        <v>822</v>
      </c>
      <c r="D220" s="560">
        <v>4</v>
      </c>
      <c r="E220" s="1122" t="s">
        <v>812</v>
      </c>
      <c r="F220" s="1123" t="s">
        <v>845</v>
      </c>
      <c r="G220" s="1123" t="s">
        <v>126</v>
      </c>
      <c r="H220" s="1124" t="s">
        <v>506</v>
      </c>
      <c r="I220" s="1124">
        <v>2013</v>
      </c>
      <c r="J220" s="1124"/>
      <c r="K220" s="1124"/>
      <c r="L220" s="1124"/>
      <c r="M220" s="1124"/>
      <c r="N220" s="1124"/>
      <c r="O220" s="1124"/>
      <c r="P220" s="1124">
        <v>48</v>
      </c>
      <c r="Q220" s="1124"/>
      <c r="R220" s="1124"/>
      <c r="S220" s="1124">
        <v>75</v>
      </c>
      <c r="T220" s="1124"/>
      <c r="U220" s="1124"/>
      <c r="V220" s="1124"/>
      <c r="W220" s="1124"/>
      <c r="X220" s="1124"/>
      <c r="Y220" s="1124"/>
      <c r="Z220" s="1124"/>
      <c r="AA220" s="1124"/>
      <c r="AB220" s="1124"/>
      <c r="AC220" s="1125"/>
      <c r="AD220" s="1126"/>
      <c r="AE220" s="1124"/>
      <c r="AF220" s="1124"/>
      <c r="AG220" s="1124"/>
      <c r="AH220" s="1124"/>
      <c r="AI220" s="1124"/>
      <c r="AJ220" s="1124"/>
      <c r="AK220" s="1124"/>
      <c r="AL220" s="1124"/>
      <c r="AM220" s="1124"/>
      <c r="AN220" s="1124"/>
      <c r="AO220" s="1124"/>
      <c r="AP220" s="1124"/>
      <c r="AQ220" s="1124"/>
      <c r="AR220" s="1124"/>
      <c r="AS220" s="1124"/>
      <c r="AT220" s="1124"/>
      <c r="AU220" s="1124">
        <v>70</v>
      </c>
      <c r="AV220" s="1124"/>
      <c r="AW220" s="1124"/>
      <c r="AX220" s="1124"/>
      <c r="AY220" s="1124"/>
      <c r="AZ220" s="1124"/>
      <c r="BA220" s="1124"/>
      <c r="BB220" s="1127"/>
      <c r="BC220" s="1124"/>
      <c r="BD220" s="1124"/>
      <c r="BE220" s="1124"/>
      <c r="BF220" s="1124"/>
      <c r="BG220" s="1126"/>
      <c r="BH220" s="1126"/>
      <c r="BI220" s="1126"/>
      <c r="BJ220" s="1126"/>
      <c r="BK220" s="1128"/>
      <c r="BL220" s="1543">
        <f t="shared" si="53"/>
        <v>223</v>
      </c>
      <c r="BM220" s="1543">
        <f t="shared" si="50"/>
        <v>3</v>
      </c>
      <c r="BN220" s="96"/>
      <c r="BP220" s="1123" t="s">
        <v>845</v>
      </c>
      <c r="BQ220" s="1123" t="s">
        <v>126</v>
      </c>
      <c r="BR220" s="1124" t="s">
        <v>506</v>
      </c>
      <c r="BS220" s="1124">
        <v>2013</v>
      </c>
    </row>
    <row r="221" spans="3:71" ht="17.25" customHeight="1" x14ac:dyDescent="0.25">
      <c r="C221" s="554" t="s">
        <v>823</v>
      </c>
      <c r="D221" s="560">
        <v>5</v>
      </c>
      <c r="E221" s="1122" t="s">
        <v>812</v>
      </c>
      <c r="F221" s="1123" t="s">
        <v>1050</v>
      </c>
      <c r="G221" s="1123" t="s">
        <v>126</v>
      </c>
      <c r="H221" s="1574" t="s">
        <v>507</v>
      </c>
      <c r="I221" s="1124">
        <v>2015</v>
      </c>
      <c r="J221" s="1124"/>
      <c r="K221" s="1124"/>
      <c r="L221" s="1124"/>
      <c r="M221" s="1124"/>
      <c r="N221" s="1124"/>
      <c r="O221" s="1124"/>
      <c r="P221" s="1124"/>
      <c r="Q221" s="1124"/>
      <c r="R221" s="1124"/>
      <c r="S221" s="1124"/>
      <c r="T221" s="1124"/>
      <c r="U221" s="1124"/>
      <c r="V221" s="1124"/>
      <c r="W221" s="1124"/>
      <c r="X221" s="1124"/>
      <c r="Y221" s="1124"/>
      <c r="Z221" s="1124"/>
      <c r="AA221" s="1124"/>
      <c r="AB221" s="1124"/>
      <c r="AC221" s="1125"/>
      <c r="AD221" s="1126"/>
      <c r="AE221" s="1124"/>
      <c r="AF221" s="1124"/>
      <c r="AG221" s="1124"/>
      <c r="AH221" s="1124"/>
      <c r="AI221" s="1124"/>
      <c r="AJ221" s="1124"/>
      <c r="AK221" s="1124"/>
      <c r="AL221" s="1124"/>
      <c r="AM221" s="1124"/>
      <c r="AN221" s="1124"/>
      <c r="AO221" s="1124"/>
      <c r="AP221" s="1124"/>
      <c r="AQ221" s="1124"/>
      <c r="AR221" s="1124"/>
      <c r="AS221" s="1124"/>
      <c r="AT221" s="1124"/>
      <c r="AU221" s="1124">
        <v>34</v>
      </c>
      <c r="AV221" s="1124"/>
      <c r="AW221" s="1124"/>
      <c r="AX221" s="1124">
        <v>130</v>
      </c>
      <c r="AY221" s="1124"/>
      <c r="AZ221" s="1124"/>
      <c r="BA221" s="1124"/>
      <c r="BB221" s="1127"/>
      <c r="BC221" s="1124"/>
      <c r="BD221" s="1124"/>
      <c r="BE221" s="1124"/>
      <c r="BF221" s="1124"/>
      <c r="BG221" s="1126"/>
      <c r="BH221" s="1126"/>
      <c r="BI221" s="1126"/>
      <c r="BJ221" s="1126"/>
      <c r="BK221" s="1128"/>
      <c r="BL221" s="1543">
        <f t="shared" si="53"/>
        <v>184</v>
      </c>
      <c r="BM221" s="1543">
        <f t="shared" si="50"/>
        <v>2</v>
      </c>
      <c r="BN221" s="96"/>
      <c r="BP221" s="1123" t="s">
        <v>1050</v>
      </c>
      <c r="BQ221" s="1123" t="s">
        <v>126</v>
      </c>
      <c r="BR221" s="1574" t="s">
        <v>507</v>
      </c>
      <c r="BS221" s="1124">
        <v>2015</v>
      </c>
    </row>
    <row r="222" spans="3:71" ht="17.25" customHeight="1" thickBot="1" x14ac:dyDescent="0.3">
      <c r="C222" s="554" t="s">
        <v>824</v>
      </c>
      <c r="D222" s="555">
        <v>6</v>
      </c>
      <c r="E222" s="953" t="s">
        <v>812</v>
      </c>
      <c r="F222" s="883" t="s">
        <v>1049</v>
      </c>
      <c r="G222" s="883" t="s">
        <v>114</v>
      </c>
      <c r="H222" s="1849" t="s">
        <v>507</v>
      </c>
      <c r="I222" s="884">
        <v>2014</v>
      </c>
      <c r="J222" s="884"/>
      <c r="K222" s="884"/>
      <c r="L222" s="884"/>
      <c r="M222" s="884"/>
      <c r="N222" s="884"/>
      <c r="O222" s="884"/>
      <c r="P222" s="884"/>
      <c r="Q222" s="884"/>
      <c r="R222" s="884"/>
      <c r="S222" s="884"/>
      <c r="T222" s="884"/>
      <c r="U222" s="884"/>
      <c r="V222" s="884"/>
      <c r="W222" s="884"/>
      <c r="X222" s="884"/>
      <c r="Y222" s="884"/>
      <c r="Z222" s="884"/>
      <c r="AA222" s="884"/>
      <c r="AB222" s="884"/>
      <c r="AC222" s="908"/>
      <c r="AD222" s="919"/>
      <c r="AE222" s="884"/>
      <c r="AF222" s="884"/>
      <c r="AG222" s="884"/>
      <c r="AH222" s="884"/>
      <c r="AI222" s="884"/>
      <c r="AJ222" s="884"/>
      <c r="AK222" s="884"/>
      <c r="AL222" s="884"/>
      <c r="AM222" s="884"/>
      <c r="AN222" s="884"/>
      <c r="AO222" s="884"/>
      <c r="AP222" s="884"/>
      <c r="AQ222" s="884"/>
      <c r="AR222" s="884"/>
      <c r="AS222" s="884"/>
      <c r="AT222" s="884"/>
      <c r="AU222" s="884">
        <v>18</v>
      </c>
      <c r="AV222" s="884"/>
      <c r="AW222" s="884"/>
      <c r="AX222" s="884"/>
      <c r="AY222" s="884"/>
      <c r="AZ222" s="884"/>
      <c r="BA222" s="884"/>
      <c r="BB222" s="974"/>
      <c r="BC222" s="884"/>
      <c r="BD222" s="884"/>
      <c r="BE222" s="884"/>
      <c r="BF222" s="884"/>
      <c r="BG222" s="919"/>
      <c r="BH222" s="919"/>
      <c r="BI222" s="919"/>
      <c r="BJ222" s="919"/>
      <c r="BK222" s="1850"/>
      <c r="BL222" s="1241">
        <f t="shared" si="53"/>
        <v>28</v>
      </c>
      <c r="BM222" s="1543">
        <f t="shared" si="50"/>
        <v>1</v>
      </c>
      <c r="BN222" s="96"/>
      <c r="BP222" s="883" t="s">
        <v>1049</v>
      </c>
      <c r="BQ222" s="883" t="s">
        <v>114</v>
      </c>
      <c r="BR222" s="1849" t="s">
        <v>507</v>
      </c>
      <c r="BS222" s="884">
        <v>2014</v>
      </c>
    </row>
    <row r="223" spans="3:71" ht="17.25" customHeight="1" thickBot="1" x14ac:dyDescent="0.3">
      <c r="C223" s="554" t="s">
        <v>825</v>
      </c>
      <c r="D223" s="561">
        <v>7</v>
      </c>
      <c r="E223" s="1360" t="s">
        <v>812</v>
      </c>
      <c r="F223" s="1361" t="s">
        <v>535</v>
      </c>
      <c r="G223" s="1361" t="s">
        <v>455</v>
      </c>
      <c r="H223" s="1848" t="s">
        <v>507</v>
      </c>
      <c r="I223" s="1362">
        <v>2015</v>
      </c>
      <c r="J223" s="1362"/>
      <c r="K223" s="1362"/>
      <c r="L223" s="1362"/>
      <c r="M223" s="1362"/>
      <c r="N223" s="1362"/>
      <c r="O223" s="1362"/>
      <c r="P223" s="1362"/>
      <c r="Q223" s="1362"/>
      <c r="R223" s="1362"/>
      <c r="S223" s="1362"/>
      <c r="T223" s="1362"/>
      <c r="U223" s="1362"/>
      <c r="V223" s="1362"/>
      <c r="W223" s="1362"/>
      <c r="X223" s="1362"/>
      <c r="Y223" s="1362"/>
      <c r="Z223" s="1362"/>
      <c r="AA223" s="1362"/>
      <c r="AB223" s="1362"/>
      <c r="AC223" s="1363"/>
      <c r="AD223" s="1364"/>
      <c r="AE223" s="1362"/>
      <c r="AF223" s="1362"/>
      <c r="AG223" s="1362"/>
      <c r="AH223" s="1362"/>
      <c r="AI223" s="1362"/>
      <c r="AJ223" s="1362"/>
      <c r="AK223" s="1362"/>
      <c r="AL223" s="1362"/>
      <c r="AM223" s="1362"/>
      <c r="AN223" s="1362"/>
      <c r="AO223" s="1362"/>
      <c r="AP223" s="1362"/>
      <c r="AQ223" s="1362"/>
      <c r="AR223" s="1362"/>
      <c r="AS223" s="1362"/>
      <c r="AT223" s="1362"/>
      <c r="AU223" s="1362">
        <v>16</v>
      </c>
      <c r="AV223" s="1362"/>
      <c r="AW223" s="1362"/>
      <c r="AX223" s="1362"/>
      <c r="AY223" s="1362"/>
      <c r="AZ223" s="1362"/>
      <c r="BA223" s="1362"/>
      <c r="BB223" s="1365"/>
      <c r="BC223" s="1362"/>
      <c r="BD223" s="1362"/>
      <c r="BE223" s="1362"/>
      <c r="BF223" s="1362"/>
      <c r="BG223" s="1364"/>
      <c r="BH223" s="1364"/>
      <c r="BI223" s="1364"/>
      <c r="BJ223" s="1364"/>
      <c r="BK223" s="1366"/>
      <c r="BL223" s="1553">
        <f t="shared" si="53"/>
        <v>26</v>
      </c>
      <c r="BM223" s="2044">
        <f t="shared" si="50"/>
        <v>1</v>
      </c>
      <c r="BN223" s="772">
        <f>SUM(BM217:BM223)</f>
        <v>24</v>
      </c>
      <c r="BO223" s="660">
        <f>SUM(BL217:BL223)</f>
        <v>1731</v>
      </c>
      <c r="BP223" s="1361" t="s">
        <v>535</v>
      </c>
      <c r="BQ223" s="1361" t="s">
        <v>455</v>
      </c>
      <c r="BR223" s="1848" t="s">
        <v>507</v>
      </c>
      <c r="BS223" s="1362">
        <v>2015</v>
      </c>
    </row>
    <row r="224" spans="3:71" ht="17.25" customHeight="1" thickBot="1" x14ac:dyDescent="0.3">
      <c r="C224" s="554" t="s">
        <v>826</v>
      </c>
      <c r="D224" s="553">
        <v>1</v>
      </c>
      <c r="E224" s="1374" t="s">
        <v>763</v>
      </c>
      <c r="F224" s="1370" t="s">
        <v>985</v>
      </c>
      <c r="G224" s="1370" t="s">
        <v>679</v>
      </c>
      <c r="H224" s="825" t="s">
        <v>506</v>
      </c>
      <c r="I224" s="1367">
        <v>2012</v>
      </c>
      <c r="J224" s="1372"/>
      <c r="K224" s="825"/>
      <c r="L224" s="825"/>
      <c r="M224" s="825"/>
      <c r="N224" s="825"/>
      <c r="O224" s="825"/>
      <c r="P224" s="825"/>
      <c r="Q224" s="825"/>
      <c r="R224" s="825"/>
      <c r="S224" s="825"/>
      <c r="T224" s="825"/>
      <c r="U224" s="825"/>
      <c r="V224" s="825"/>
      <c r="W224" s="825"/>
      <c r="X224" s="825"/>
      <c r="Y224" s="825"/>
      <c r="Z224" s="825"/>
      <c r="AA224" s="825"/>
      <c r="AB224" s="825"/>
      <c r="AC224" s="1371"/>
      <c r="AD224" s="1373"/>
      <c r="AE224" s="825"/>
      <c r="AF224" s="825"/>
      <c r="AG224" s="825"/>
      <c r="AH224" s="825">
        <v>90</v>
      </c>
      <c r="AI224" s="825"/>
      <c r="AJ224" s="825"/>
      <c r="AK224" s="825">
        <v>90</v>
      </c>
      <c r="AL224" s="825"/>
      <c r="AM224" s="825">
        <v>90</v>
      </c>
      <c r="AN224" s="825">
        <v>90</v>
      </c>
      <c r="AO224" s="825"/>
      <c r="AP224" s="825"/>
      <c r="AQ224" s="825"/>
      <c r="AR224" s="825">
        <v>260</v>
      </c>
      <c r="AS224" s="825"/>
      <c r="AT224" s="825"/>
      <c r="AU224" s="825"/>
      <c r="AV224" s="825"/>
      <c r="AW224" s="825"/>
      <c r="AX224" s="825"/>
      <c r="AY224" s="825"/>
      <c r="AZ224" s="825"/>
      <c r="BA224" s="1371"/>
      <c r="BB224" s="1373"/>
      <c r="BC224" s="825"/>
      <c r="BD224" s="825"/>
      <c r="BE224" s="825"/>
      <c r="BF224" s="825"/>
      <c r="BG224" s="825"/>
      <c r="BH224" s="1372"/>
      <c r="BI224" s="1372"/>
      <c r="BJ224" s="1372"/>
      <c r="BK224" s="1997"/>
      <c r="BL224" s="1119">
        <f t="shared" si="49"/>
        <v>670</v>
      </c>
      <c r="BM224" s="1375">
        <f t="shared" si="50"/>
        <v>5</v>
      </c>
      <c r="BN224" s="96"/>
      <c r="BP224" s="1374" t="s">
        <v>985</v>
      </c>
      <c r="BQ224" s="1370" t="s">
        <v>679</v>
      </c>
      <c r="BR224" s="825" t="s">
        <v>506</v>
      </c>
      <c r="BS224" s="1367">
        <v>2012</v>
      </c>
    </row>
    <row r="225" spans="3:71" ht="17.25" customHeight="1" thickBot="1" x14ac:dyDescent="0.3">
      <c r="C225" s="554" t="s">
        <v>827</v>
      </c>
      <c r="D225" s="557">
        <v>2</v>
      </c>
      <c r="E225" s="1369" t="s">
        <v>763</v>
      </c>
      <c r="F225" s="1077" t="s">
        <v>986</v>
      </c>
      <c r="G225" s="1077" t="s">
        <v>112</v>
      </c>
      <c r="H225" s="76" t="s">
        <v>506</v>
      </c>
      <c r="I225" s="1080">
        <v>2008</v>
      </c>
      <c r="J225" s="1081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1078"/>
      <c r="AD225" s="1079"/>
      <c r="AE225" s="76"/>
      <c r="AF225" s="76"/>
      <c r="AG225" s="76"/>
      <c r="AH225" s="76">
        <v>85</v>
      </c>
      <c r="AI225" s="76"/>
      <c r="AJ225" s="76"/>
      <c r="AK225" s="76"/>
      <c r="AL225" s="76"/>
      <c r="AM225" s="76"/>
      <c r="AN225" s="76">
        <v>63</v>
      </c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1078"/>
      <c r="BB225" s="1079"/>
      <c r="BC225" s="76"/>
      <c r="BD225" s="76"/>
      <c r="BE225" s="76"/>
      <c r="BF225" s="76"/>
      <c r="BG225" s="76"/>
      <c r="BH225" s="1081"/>
      <c r="BI225" s="1081"/>
      <c r="BJ225" s="1081"/>
      <c r="BK225" s="1998"/>
      <c r="BL225" s="775">
        <f t="shared" si="49"/>
        <v>168</v>
      </c>
      <c r="BM225" s="991">
        <f t="shared" si="50"/>
        <v>2</v>
      </c>
      <c r="BN225" s="771">
        <f>SUM(BM224:BM225)</f>
        <v>7</v>
      </c>
      <c r="BO225" s="484">
        <f>SUM(BL224:BL225)</f>
        <v>838</v>
      </c>
      <c r="BP225" s="1369" t="s">
        <v>986</v>
      </c>
      <c r="BQ225" s="1077" t="s">
        <v>112</v>
      </c>
      <c r="BR225" s="76" t="s">
        <v>506</v>
      </c>
      <c r="BS225" s="1080">
        <v>2008</v>
      </c>
    </row>
    <row r="226" spans="3:71" ht="17.25" customHeight="1" x14ac:dyDescent="0.25">
      <c r="C226" s="554" t="s">
        <v>911</v>
      </c>
      <c r="D226" s="560">
        <v>1</v>
      </c>
      <c r="E226" s="954" t="s">
        <v>92</v>
      </c>
      <c r="F226" s="89" t="s">
        <v>132</v>
      </c>
      <c r="G226" s="89" t="s">
        <v>70</v>
      </c>
      <c r="H226" s="90" t="s">
        <v>506</v>
      </c>
      <c r="I226" s="218">
        <v>2009</v>
      </c>
      <c r="J226" s="421"/>
      <c r="K226" s="90"/>
      <c r="L226" s="90"/>
      <c r="M226" s="90">
        <v>125</v>
      </c>
      <c r="N226" s="90"/>
      <c r="O226" s="90"/>
      <c r="P226" s="90"/>
      <c r="Q226" s="90"/>
      <c r="R226" s="90"/>
      <c r="S226" s="90"/>
      <c r="T226" s="90">
        <v>115</v>
      </c>
      <c r="U226" s="218"/>
      <c r="V226" s="90"/>
      <c r="W226" s="90"/>
      <c r="X226" s="90"/>
      <c r="Y226" s="90"/>
      <c r="Z226" s="90"/>
      <c r="AA226" s="90"/>
      <c r="AB226" s="219">
        <v>115</v>
      </c>
      <c r="AC226" s="422"/>
      <c r="AD226" s="384"/>
      <c r="AE226" s="90"/>
      <c r="AF226" s="218"/>
      <c r="AG226" s="218"/>
      <c r="AH226" s="218"/>
      <c r="AI226" s="218"/>
      <c r="AJ226" s="90"/>
      <c r="AK226" s="90"/>
      <c r="AL226" s="90"/>
      <c r="AM226" s="90"/>
      <c r="AN226" s="90"/>
      <c r="AO226" s="90">
        <v>113</v>
      </c>
      <c r="AP226" s="90"/>
      <c r="AQ226" s="90"/>
      <c r="AR226" s="90">
        <v>260</v>
      </c>
      <c r="AS226" s="90">
        <v>65</v>
      </c>
      <c r="AT226" s="90"/>
      <c r="AU226" s="384"/>
      <c r="AV226" s="90"/>
      <c r="AW226" s="90"/>
      <c r="AX226" s="90"/>
      <c r="AY226" s="90">
        <v>140</v>
      </c>
      <c r="AZ226" s="218"/>
      <c r="BA226" s="218"/>
      <c r="BB226" s="421"/>
      <c r="BC226" s="90"/>
      <c r="BD226" s="90"/>
      <c r="BE226" s="90"/>
      <c r="BF226" s="90"/>
      <c r="BG226" s="384"/>
      <c r="BH226" s="384"/>
      <c r="BI226" s="384"/>
      <c r="BJ226" s="384"/>
      <c r="BK226" s="920"/>
      <c r="BL226" s="1554">
        <f t="shared" ref="BL226:BL232" si="54">SUM(J226:BA226)+(BM226*10)</f>
        <v>1003</v>
      </c>
      <c r="BM226" s="776">
        <f t="shared" si="50"/>
        <v>7</v>
      </c>
      <c r="BN226" s="96"/>
      <c r="BP226" s="1934" t="s">
        <v>132</v>
      </c>
      <c r="BQ226" s="89" t="s">
        <v>70</v>
      </c>
      <c r="BR226" s="90" t="s">
        <v>506</v>
      </c>
      <c r="BS226" s="422">
        <v>2009</v>
      </c>
    </row>
    <row r="227" spans="3:71" ht="17.25" customHeight="1" x14ac:dyDescent="0.25">
      <c r="C227" s="554" t="s">
        <v>912</v>
      </c>
      <c r="D227" s="555">
        <v>2</v>
      </c>
      <c r="E227" s="947" t="s">
        <v>92</v>
      </c>
      <c r="F227" s="61" t="s">
        <v>504</v>
      </c>
      <c r="G227" s="61" t="s">
        <v>173</v>
      </c>
      <c r="H227" s="62" t="s">
        <v>506</v>
      </c>
      <c r="I227" s="220">
        <v>2013</v>
      </c>
      <c r="J227" s="423"/>
      <c r="K227" s="62"/>
      <c r="L227" s="62"/>
      <c r="M227" s="62"/>
      <c r="N227" s="62"/>
      <c r="O227" s="62">
        <v>115</v>
      </c>
      <c r="P227" s="62"/>
      <c r="Q227" s="62"/>
      <c r="R227" s="62"/>
      <c r="S227" s="62">
        <v>100</v>
      </c>
      <c r="T227" s="62"/>
      <c r="U227" s="220"/>
      <c r="V227" s="62"/>
      <c r="W227" s="62"/>
      <c r="X227" s="62"/>
      <c r="Y227" s="62"/>
      <c r="Z227" s="62">
        <v>85</v>
      </c>
      <c r="AA227" s="62"/>
      <c r="AB227" s="221"/>
      <c r="AC227" s="424"/>
      <c r="AD227" s="385"/>
      <c r="AE227" s="62"/>
      <c r="AF227" s="220">
        <v>125</v>
      </c>
      <c r="AG227" s="220"/>
      <c r="AH227" s="220"/>
      <c r="AI227" s="220"/>
      <c r="AJ227" s="62">
        <v>125</v>
      </c>
      <c r="AK227" s="90"/>
      <c r="AL227" s="90"/>
      <c r="AM227" s="62"/>
      <c r="AN227" s="62"/>
      <c r="AO227" s="62"/>
      <c r="AP227" s="62"/>
      <c r="AQ227" s="62"/>
      <c r="AR227" s="62"/>
      <c r="AS227" s="62">
        <v>60</v>
      </c>
      <c r="AT227" s="62"/>
      <c r="AU227" s="385">
        <v>105</v>
      </c>
      <c r="AV227" s="62"/>
      <c r="AW227" s="62"/>
      <c r="AX227" s="62"/>
      <c r="AY227" s="62"/>
      <c r="AZ227" s="220"/>
      <c r="BA227" s="220"/>
      <c r="BB227" s="423"/>
      <c r="BC227" s="62"/>
      <c r="BD227" s="62"/>
      <c r="BE227" s="62"/>
      <c r="BF227" s="62"/>
      <c r="BG227" s="385"/>
      <c r="BH227" s="385"/>
      <c r="BI227" s="385"/>
      <c r="BJ227" s="385"/>
      <c r="BK227" s="916"/>
      <c r="BL227" s="1419">
        <f t="shared" si="54"/>
        <v>785</v>
      </c>
      <c r="BM227" s="1554">
        <f t="shared" si="50"/>
        <v>7</v>
      </c>
      <c r="BN227" s="96"/>
      <c r="BP227" s="1924" t="s">
        <v>504</v>
      </c>
      <c r="BQ227" s="61" t="s">
        <v>173</v>
      </c>
      <c r="BR227" s="62" t="s">
        <v>506</v>
      </c>
      <c r="BS227" s="424">
        <v>2013</v>
      </c>
    </row>
    <row r="228" spans="3:71" ht="17.25" customHeight="1" x14ac:dyDescent="0.25">
      <c r="C228" s="554" t="s">
        <v>942</v>
      </c>
      <c r="D228" s="555">
        <v>3</v>
      </c>
      <c r="E228" s="947" t="s">
        <v>92</v>
      </c>
      <c r="F228" s="61" t="s">
        <v>478</v>
      </c>
      <c r="G228" s="61" t="s">
        <v>126</v>
      </c>
      <c r="H228" s="62" t="s">
        <v>506</v>
      </c>
      <c r="I228" s="220">
        <v>2011</v>
      </c>
      <c r="J228" s="423"/>
      <c r="K228" s="62"/>
      <c r="L228" s="62">
        <v>30</v>
      </c>
      <c r="M228" s="62"/>
      <c r="N228" s="62"/>
      <c r="O228" s="62"/>
      <c r="P228" s="62"/>
      <c r="Q228" s="62"/>
      <c r="R228" s="62"/>
      <c r="S228" s="62"/>
      <c r="T228" s="62"/>
      <c r="U228" s="220"/>
      <c r="V228" s="62"/>
      <c r="W228" s="62"/>
      <c r="X228" s="62"/>
      <c r="Y228" s="62">
        <v>33</v>
      </c>
      <c r="Z228" s="62"/>
      <c r="AA228" s="62">
        <v>29</v>
      </c>
      <c r="AB228" s="221"/>
      <c r="AC228" s="424"/>
      <c r="AD228" s="385"/>
      <c r="AE228" s="62"/>
      <c r="AF228" s="220"/>
      <c r="AG228" s="220"/>
      <c r="AH228" s="220"/>
      <c r="AI228" s="220"/>
      <c r="AJ228" s="62"/>
      <c r="AK228" s="90">
        <v>65</v>
      </c>
      <c r="AL228" s="90"/>
      <c r="AM228" s="62"/>
      <c r="AN228" s="62"/>
      <c r="AO228" s="62">
        <v>63</v>
      </c>
      <c r="AP228" s="62"/>
      <c r="AQ228" s="62"/>
      <c r="AR228" s="62">
        <v>59</v>
      </c>
      <c r="AS228" s="62">
        <v>65</v>
      </c>
      <c r="AT228" s="62"/>
      <c r="AU228" s="385"/>
      <c r="AV228" s="62">
        <v>75</v>
      </c>
      <c r="AW228" s="62"/>
      <c r="AX228" s="62"/>
      <c r="AY228" s="62"/>
      <c r="AZ228" s="220"/>
      <c r="BA228" s="220"/>
      <c r="BB228" s="423"/>
      <c r="BC228" s="62"/>
      <c r="BD228" s="62"/>
      <c r="BE228" s="62"/>
      <c r="BF228" s="62"/>
      <c r="BG228" s="385"/>
      <c r="BH228" s="385"/>
      <c r="BI228" s="385"/>
      <c r="BJ228" s="385"/>
      <c r="BK228" s="916"/>
      <c r="BL228" s="1419">
        <f t="shared" si="54"/>
        <v>499</v>
      </c>
      <c r="BM228" s="1554">
        <f t="shared" ref="BM228:BM231" si="55">COUNTA(J228:BK228)</f>
        <v>8</v>
      </c>
      <c r="BN228" s="96"/>
      <c r="BP228" s="1924" t="s">
        <v>478</v>
      </c>
      <c r="BQ228" s="61" t="s">
        <v>126</v>
      </c>
      <c r="BR228" s="62" t="s">
        <v>506</v>
      </c>
      <c r="BS228" s="424">
        <v>2011</v>
      </c>
    </row>
    <row r="229" spans="3:71" ht="17.25" customHeight="1" x14ac:dyDescent="0.25">
      <c r="C229" s="554" t="s">
        <v>943</v>
      </c>
      <c r="D229" s="555">
        <v>4</v>
      </c>
      <c r="E229" s="947" t="s">
        <v>92</v>
      </c>
      <c r="F229" s="61" t="s">
        <v>476</v>
      </c>
      <c r="G229" s="61" t="s">
        <v>477</v>
      </c>
      <c r="H229" s="62" t="s">
        <v>506</v>
      </c>
      <c r="I229" s="220">
        <v>2011</v>
      </c>
      <c r="J229" s="423"/>
      <c r="K229" s="62"/>
      <c r="L229" s="62">
        <v>65</v>
      </c>
      <c r="M229" s="62"/>
      <c r="N229" s="62"/>
      <c r="O229" s="62"/>
      <c r="P229" s="62"/>
      <c r="Q229" s="62"/>
      <c r="R229" s="62"/>
      <c r="S229" s="62"/>
      <c r="T229" s="62"/>
      <c r="U229" s="220"/>
      <c r="V229" s="62"/>
      <c r="W229" s="62"/>
      <c r="X229" s="62"/>
      <c r="Y229" s="62"/>
      <c r="Z229" s="62"/>
      <c r="AA229" s="62">
        <v>38</v>
      </c>
      <c r="AB229" s="221"/>
      <c r="AC229" s="424"/>
      <c r="AD229" s="385"/>
      <c r="AE229" s="62"/>
      <c r="AF229" s="220"/>
      <c r="AG229" s="220"/>
      <c r="AH229" s="220"/>
      <c r="AI229" s="220"/>
      <c r="AJ229" s="220"/>
      <c r="AK229" s="220">
        <v>75</v>
      </c>
      <c r="AL229" s="220"/>
      <c r="AM229" s="220"/>
      <c r="AN229" s="220"/>
      <c r="AO229" s="220">
        <v>68</v>
      </c>
      <c r="AP229" s="220"/>
      <c r="AQ229" s="220"/>
      <c r="AR229" s="220"/>
      <c r="AS229" s="62">
        <v>60</v>
      </c>
      <c r="AT229" s="62"/>
      <c r="AU229" s="385"/>
      <c r="AV229" s="62"/>
      <c r="AW229" s="62"/>
      <c r="AX229" s="62"/>
      <c r="AY229" s="62"/>
      <c r="AZ229" s="220"/>
      <c r="BA229" s="220"/>
      <c r="BB229" s="423"/>
      <c r="BC229" s="62"/>
      <c r="BD229" s="62"/>
      <c r="BE229" s="62"/>
      <c r="BF229" s="62"/>
      <c r="BG229" s="385"/>
      <c r="BH229" s="385"/>
      <c r="BI229" s="385"/>
      <c r="BJ229" s="385"/>
      <c r="BK229" s="916"/>
      <c r="BL229" s="1419">
        <f t="shared" si="54"/>
        <v>356</v>
      </c>
      <c r="BM229" s="1554">
        <f t="shared" si="55"/>
        <v>5</v>
      </c>
      <c r="BN229" s="96"/>
      <c r="BP229" s="1924" t="s">
        <v>476</v>
      </c>
      <c r="BQ229" s="61" t="s">
        <v>477</v>
      </c>
      <c r="BR229" s="62" t="s">
        <v>506</v>
      </c>
      <c r="BS229" s="424">
        <v>2011</v>
      </c>
    </row>
    <row r="230" spans="3:71" ht="17.25" customHeight="1" thickBot="1" x14ac:dyDescent="0.3">
      <c r="C230" s="554" t="s">
        <v>944</v>
      </c>
      <c r="D230" s="555">
        <v>5</v>
      </c>
      <c r="E230" s="955" t="s">
        <v>92</v>
      </c>
      <c r="F230" s="87" t="s">
        <v>111</v>
      </c>
      <c r="G230" s="87" t="s">
        <v>112</v>
      </c>
      <c r="H230" s="62" t="s">
        <v>506</v>
      </c>
      <c r="I230" s="222">
        <v>2010</v>
      </c>
      <c r="J230" s="425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222"/>
      <c r="V230" s="88"/>
      <c r="W230" s="88"/>
      <c r="X230" s="88"/>
      <c r="Y230" s="88"/>
      <c r="Z230" s="88"/>
      <c r="AA230" s="88"/>
      <c r="AB230" s="223"/>
      <c r="AC230" s="426"/>
      <c r="AD230" s="386"/>
      <c r="AE230" s="88"/>
      <c r="AF230" s="222"/>
      <c r="AG230" s="222"/>
      <c r="AH230" s="222"/>
      <c r="AI230" s="222"/>
      <c r="AJ230" s="222"/>
      <c r="AK230" s="222"/>
      <c r="AL230" s="222"/>
      <c r="AM230" s="222"/>
      <c r="AN230" s="222"/>
      <c r="AO230" s="222">
        <v>72</v>
      </c>
      <c r="AP230" s="222"/>
      <c r="AQ230" s="222"/>
      <c r="AR230" s="222">
        <v>98</v>
      </c>
      <c r="AS230" s="827">
        <v>60</v>
      </c>
      <c r="AT230" s="827"/>
      <c r="AU230" s="828"/>
      <c r="AV230" s="827"/>
      <c r="AW230" s="827"/>
      <c r="AX230" s="827"/>
      <c r="AY230" s="827"/>
      <c r="AZ230" s="829"/>
      <c r="BA230" s="829"/>
      <c r="BB230" s="606"/>
      <c r="BC230" s="607"/>
      <c r="BD230" s="607"/>
      <c r="BE230" s="607"/>
      <c r="BF230" s="607"/>
      <c r="BG230" s="2007"/>
      <c r="BH230" s="2007"/>
      <c r="BI230" s="2007"/>
      <c r="BJ230" s="2007"/>
      <c r="BK230" s="921"/>
      <c r="BL230" s="1419">
        <f t="shared" si="54"/>
        <v>260</v>
      </c>
      <c r="BM230" s="1554">
        <f t="shared" si="55"/>
        <v>3</v>
      </c>
      <c r="BN230" s="96"/>
      <c r="BP230" s="1935" t="s">
        <v>111</v>
      </c>
      <c r="BQ230" s="87" t="s">
        <v>112</v>
      </c>
      <c r="BR230" s="62" t="s">
        <v>506</v>
      </c>
      <c r="BS230" s="426">
        <v>2010</v>
      </c>
    </row>
    <row r="231" spans="3:71" ht="17.25" customHeight="1" thickBot="1" x14ac:dyDescent="0.3">
      <c r="C231" s="554" t="s">
        <v>945</v>
      </c>
      <c r="D231" s="555">
        <v>6</v>
      </c>
      <c r="E231" s="955" t="s">
        <v>92</v>
      </c>
      <c r="F231" s="87" t="s">
        <v>132</v>
      </c>
      <c r="G231" s="87" t="s">
        <v>142</v>
      </c>
      <c r="H231" s="88" t="s">
        <v>506</v>
      </c>
      <c r="I231" s="222">
        <v>2009</v>
      </c>
      <c r="J231" s="425"/>
      <c r="K231" s="88"/>
      <c r="L231" s="88"/>
      <c r="M231" s="88">
        <v>65</v>
      </c>
      <c r="N231" s="88"/>
      <c r="O231" s="88"/>
      <c r="P231" s="88"/>
      <c r="Q231" s="88"/>
      <c r="R231" s="88"/>
      <c r="S231" s="88"/>
      <c r="T231" s="88"/>
      <c r="U231" s="222"/>
      <c r="V231" s="88"/>
      <c r="W231" s="88"/>
      <c r="X231" s="88"/>
      <c r="Y231" s="88"/>
      <c r="Z231" s="88"/>
      <c r="AA231" s="88"/>
      <c r="AB231" s="223"/>
      <c r="AC231" s="426"/>
      <c r="AD231" s="386"/>
      <c r="AE231" s="88"/>
      <c r="AF231" s="222"/>
      <c r="AG231" s="222"/>
      <c r="AH231" s="222"/>
      <c r="AI231" s="222"/>
      <c r="AJ231" s="222"/>
      <c r="AK231" s="222"/>
      <c r="AL231" s="222"/>
      <c r="AM231" s="222"/>
      <c r="AN231" s="222"/>
      <c r="AO231" s="222">
        <v>81</v>
      </c>
      <c r="AP231" s="222"/>
      <c r="AQ231" s="222"/>
      <c r="AR231" s="222"/>
      <c r="AS231" s="88">
        <v>65</v>
      </c>
      <c r="AT231" s="88"/>
      <c r="AU231" s="386"/>
      <c r="AV231" s="88"/>
      <c r="AW231" s="88"/>
      <c r="AX231" s="88"/>
      <c r="AY231" s="88"/>
      <c r="AZ231" s="222"/>
      <c r="BA231" s="222"/>
      <c r="BB231" s="423"/>
      <c r="BC231" s="62"/>
      <c r="BD231" s="62"/>
      <c r="BE231" s="62"/>
      <c r="BF231" s="62"/>
      <c r="BG231" s="385"/>
      <c r="BH231" s="385"/>
      <c r="BI231" s="385"/>
      <c r="BJ231" s="385"/>
      <c r="BK231" s="916"/>
      <c r="BL231" s="1419">
        <f t="shared" si="54"/>
        <v>241</v>
      </c>
      <c r="BM231" s="2045">
        <f t="shared" si="55"/>
        <v>3</v>
      </c>
      <c r="BN231" s="773">
        <f>SUM(BM226:BM231)</f>
        <v>33</v>
      </c>
      <c r="BO231" s="485">
        <f>SUM(BL226:BL231)</f>
        <v>3144</v>
      </c>
      <c r="BP231" s="1935" t="s">
        <v>132</v>
      </c>
      <c r="BQ231" s="87" t="s">
        <v>142</v>
      </c>
      <c r="BR231" s="88" t="s">
        <v>506</v>
      </c>
      <c r="BS231" s="426">
        <v>2009</v>
      </c>
    </row>
    <row r="232" spans="3:71" ht="17.25" customHeight="1" x14ac:dyDescent="0.25">
      <c r="C232" s="554" t="s">
        <v>949</v>
      </c>
      <c r="D232" s="553">
        <v>1</v>
      </c>
      <c r="E232" s="243" t="s">
        <v>471</v>
      </c>
      <c r="F232" s="244" t="s">
        <v>472</v>
      </c>
      <c r="G232" s="244" t="s">
        <v>137</v>
      </c>
      <c r="H232" s="245" t="s">
        <v>506</v>
      </c>
      <c r="I232" s="366">
        <v>2015</v>
      </c>
      <c r="J232" s="439"/>
      <c r="K232" s="245">
        <v>100</v>
      </c>
      <c r="L232" s="245">
        <v>90</v>
      </c>
      <c r="M232" s="246"/>
      <c r="N232" s="246"/>
      <c r="O232" s="245"/>
      <c r="P232" s="245"/>
      <c r="Q232" s="245"/>
      <c r="R232" s="245"/>
      <c r="S232" s="245"/>
      <c r="T232" s="245"/>
      <c r="U232" s="245"/>
      <c r="V232" s="245"/>
      <c r="W232" s="245"/>
      <c r="X232" s="245"/>
      <c r="Y232" s="245"/>
      <c r="Z232" s="245"/>
      <c r="AA232" s="245"/>
      <c r="AB232" s="245"/>
      <c r="AC232" s="440">
        <v>115</v>
      </c>
      <c r="AD232" s="393"/>
      <c r="AE232" s="245"/>
      <c r="AF232" s="245"/>
      <c r="AG232" s="245"/>
      <c r="AH232" s="245"/>
      <c r="AI232" s="246"/>
      <c r="AJ232" s="245"/>
      <c r="AK232" s="246"/>
      <c r="AL232" s="245"/>
      <c r="AM232" s="246"/>
      <c r="AN232" s="246"/>
      <c r="AO232" s="246">
        <v>98</v>
      </c>
      <c r="AP232" s="246"/>
      <c r="AQ232" s="245">
        <v>300</v>
      </c>
      <c r="AR232" s="245"/>
      <c r="AS232" s="245"/>
      <c r="AT232" s="245"/>
      <c r="AU232" s="393"/>
      <c r="AV232" s="245">
        <v>125</v>
      </c>
      <c r="AW232" s="245"/>
      <c r="AX232" s="245"/>
      <c r="AY232" s="245">
        <v>98</v>
      </c>
      <c r="AZ232" s="366"/>
      <c r="BA232" s="366"/>
      <c r="BB232" s="439"/>
      <c r="BC232" s="246"/>
      <c r="BD232" s="246"/>
      <c r="BE232" s="246"/>
      <c r="BF232" s="246"/>
      <c r="BG232" s="2008"/>
      <c r="BH232" s="2008">
        <v>10</v>
      </c>
      <c r="BI232" s="2008"/>
      <c r="BJ232" s="2008"/>
      <c r="BK232" s="922"/>
      <c r="BL232" s="1552">
        <f t="shared" si="54"/>
        <v>1006</v>
      </c>
      <c r="BM232" s="1552">
        <f t="shared" ref="BM232:BM239" si="56">COUNTA(J232:BK232)</f>
        <v>8</v>
      </c>
      <c r="BN232" s="96"/>
      <c r="BP232" s="1936" t="s">
        <v>472</v>
      </c>
      <c r="BQ232" s="244" t="s">
        <v>137</v>
      </c>
      <c r="BR232" s="245" t="s">
        <v>506</v>
      </c>
      <c r="BS232" s="440">
        <v>2015</v>
      </c>
    </row>
    <row r="233" spans="3:71" ht="17.25" customHeight="1" thickBot="1" x14ac:dyDescent="0.3">
      <c r="C233" s="554" t="s">
        <v>973</v>
      </c>
      <c r="D233" s="555">
        <v>2</v>
      </c>
      <c r="E233" s="156" t="s">
        <v>471</v>
      </c>
      <c r="F233" s="157" t="s">
        <v>473</v>
      </c>
      <c r="G233" s="157" t="s">
        <v>474</v>
      </c>
      <c r="H233" s="155" t="s">
        <v>506</v>
      </c>
      <c r="I233" s="233">
        <v>2013</v>
      </c>
      <c r="J233" s="441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>
        <v>68</v>
      </c>
      <c r="Y233" s="158"/>
      <c r="Z233" s="158">
        <v>38</v>
      </c>
      <c r="AA233" s="158"/>
      <c r="AB233" s="158"/>
      <c r="AC233" s="442"/>
      <c r="AD233" s="394"/>
      <c r="AE233" s="158"/>
      <c r="AF233" s="158"/>
      <c r="AG233" s="158"/>
      <c r="AH233" s="158"/>
      <c r="AI233" s="158"/>
      <c r="AJ233" s="158"/>
      <c r="AK233" s="158"/>
      <c r="AL233" s="158">
        <v>54</v>
      </c>
      <c r="AM233" s="158"/>
      <c r="AN233" s="158"/>
      <c r="AO233" s="158"/>
      <c r="AP233" s="158"/>
      <c r="AQ233" s="158"/>
      <c r="AR233" s="158"/>
      <c r="AS233" s="158"/>
      <c r="AT233" s="158"/>
      <c r="AU233" s="394">
        <v>100</v>
      </c>
      <c r="AV233" s="158"/>
      <c r="AW233" s="158"/>
      <c r="AX233" s="158"/>
      <c r="AY233" s="158"/>
      <c r="AZ233" s="233"/>
      <c r="BA233" s="233"/>
      <c r="BB233" s="441"/>
      <c r="BC233" s="158"/>
      <c r="BD233" s="158"/>
      <c r="BE233" s="158"/>
      <c r="BF233" s="158"/>
      <c r="BG233" s="394"/>
      <c r="BH233" s="394"/>
      <c r="BI233" s="394"/>
      <c r="BJ233" s="394"/>
      <c r="BK233" s="923"/>
      <c r="BL233" s="778">
        <f>SUM(J233:BA233)+(BM233*10)</f>
        <v>300</v>
      </c>
      <c r="BM233" s="778">
        <f t="shared" si="56"/>
        <v>4</v>
      </c>
      <c r="BN233" s="96"/>
      <c r="BP233" s="1937" t="s">
        <v>473</v>
      </c>
      <c r="BQ233" s="157" t="s">
        <v>474</v>
      </c>
      <c r="BR233" s="155" t="s">
        <v>506</v>
      </c>
      <c r="BS233" s="442">
        <v>2013</v>
      </c>
    </row>
    <row r="234" spans="3:71" ht="17.25" customHeight="1" thickBot="1" x14ac:dyDescent="0.3">
      <c r="C234" s="554" t="s">
        <v>974</v>
      </c>
      <c r="D234" s="555">
        <v>3</v>
      </c>
      <c r="E234" s="156" t="s">
        <v>471</v>
      </c>
      <c r="F234" s="157" t="s">
        <v>475</v>
      </c>
      <c r="G234" s="157" t="s">
        <v>141</v>
      </c>
      <c r="H234" s="155" t="s">
        <v>506</v>
      </c>
      <c r="I234" s="233">
        <v>2012</v>
      </c>
      <c r="J234" s="441"/>
      <c r="K234" s="158">
        <v>38</v>
      </c>
      <c r="L234" s="158">
        <v>32</v>
      </c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>
        <v>18</v>
      </c>
      <c r="Z234" s="158"/>
      <c r="AA234" s="158">
        <v>26</v>
      </c>
      <c r="AB234" s="158"/>
      <c r="AC234" s="442"/>
      <c r="AD234" s="394"/>
      <c r="AE234" s="158"/>
      <c r="AF234" s="158"/>
      <c r="AG234" s="158"/>
      <c r="AH234" s="158"/>
      <c r="AI234" s="158"/>
      <c r="AJ234" s="158"/>
      <c r="AK234" s="158"/>
      <c r="AL234" s="158"/>
      <c r="AM234" s="158">
        <v>42</v>
      </c>
      <c r="AN234" s="158"/>
      <c r="AO234" s="158"/>
      <c r="AP234" s="158"/>
      <c r="AQ234" s="158"/>
      <c r="AR234" s="158"/>
      <c r="AS234" s="158"/>
      <c r="AT234" s="158"/>
      <c r="AU234" s="394"/>
      <c r="AV234" s="158">
        <v>65</v>
      </c>
      <c r="AW234" s="158"/>
      <c r="AX234" s="158"/>
      <c r="AY234" s="158"/>
      <c r="AZ234" s="233"/>
      <c r="BA234" s="233"/>
      <c r="BB234" s="441"/>
      <c r="BC234" s="158"/>
      <c r="BD234" s="158"/>
      <c r="BE234" s="158"/>
      <c r="BF234" s="158"/>
      <c r="BG234" s="394"/>
      <c r="BH234" s="394"/>
      <c r="BI234" s="394"/>
      <c r="BJ234" s="394"/>
      <c r="BK234" s="923"/>
      <c r="BL234" s="778">
        <f>SUM(J234:BA234)+(BM234*10)</f>
        <v>281</v>
      </c>
      <c r="BM234" s="2046">
        <f t="shared" si="56"/>
        <v>6</v>
      </c>
      <c r="BN234" s="774">
        <f>SUM(BM232:BM234)</f>
        <v>18</v>
      </c>
      <c r="BO234" s="486">
        <f>SUM(BL232:BL234)</f>
        <v>1587</v>
      </c>
      <c r="BP234" s="2048" t="s">
        <v>475</v>
      </c>
      <c r="BQ234" s="2049" t="s">
        <v>141</v>
      </c>
      <c r="BR234" s="2050" t="s">
        <v>506</v>
      </c>
      <c r="BS234" s="2051">
        <v>2012</v>
      </c>
    </row>
    <row r="235" spans="3:71" ht="15.75" thickBot="1" x14ac:dyDescent="0.3">
      <c r="C235" s="554" t="s">
        <v>1075</v>
      </c>
      <c r="D235" s="1867" t="s">
        <v>191</v>
      </c>
      <c r="E235" s="1868" t="s">
        <v>1051</v>
      </c>
      <c r="F235" s="1869" t="s">
        <v>1052</v>
      </c>
      <c r="G235" s="1869" t="s">
        <v>137</v>
      </c>
      <c r="H235" s="1848" t="s">
        <v>507</v>
      </c>
      <c r="I235" s="1871">
        <v>2017</v>
      </c>
      <c r="J235" s="1872"/>
      <c r="K235" s="1873"/>
      <c r="L235" s="1873"/>
      <c r="M235" s="1873"/>
      <c r="N235" s="1870"/>
      <c r="O235" s="1870"/>
      <c r="P235" s="1870"/>
      <c r="Q235" s="1870"/>
      <c r="R235" s="1870"/>
      <c r="S235" s="1870"/>
      <c r="T235" s="1870"/>
      <c r="U235" s="1870"/>
      <c r="V235" s="1870"/>
      <c r="W235" s="1870"/>
      <c r="X235" s="1870"/>
      <c r="Y235" s="1870"/>
      <c r="Z235" s="1870"/>
      <c r="AA235" s="1870"/>
      <c r="AB235" s="1870"/>
      <c r="AC235" s="1874"/>
      <c r="AD235" s="1875"/>
      <c r="AE235" s="1870"/>
      <c r="AF235" s="1870"/>
      <c r="AG235" s="1870"/>
      <c r="AH235" s="1870"/>
      <c r="AI235" s="1873"/>
      <c r="AJ235" s="1870"/>
      <c r="AK235" s="1873"/>
      <c r="AL235" s="1873"/>
      <c r="AM235" s="1873"/>
      <c r="AN235" s="1873"/>
      <c r="AO235" s="1873"/>
      <c r="AP235" s="1873"/>
      <c r="AQ235" s="1873"/>
      <c r="AR235" s="1873"/>
      <c r="AS235" s="1873"/>
      <c r="AT235" s="1873"/>
      <c r="AU235" s="1875">
        <v>13</v>
      </c>
      <c r="AV235" s="1873"/>
      <c r="AW235" s="1873"/>
      <c r="AX235" s="1870">
        <v>98</v>
      </c>
      <c r="AY235" s="1873"/>
      <c r="AZ235" s="1876"/>
      <c r="BA235" s="1876"/>
      <c r="BB235" s="1872"/>
      <c r="BC235" s="1873"/>
      <c r="BD235" s="1873"/>
      <c r="BE235" s="1873"/>
      <c r="BF235" s="1873"/>
      <c r="BG235" s="2009"/>
      <c r="BH235" s="2009">
        <v>10</v>
      </c>
      <c r="BI235" s="2009">
        <v>10</v>
      </c>
      <c r="BJ235" s="2009"/>
      <c r="BK235" s="1877"/>
      <c r="BL235" s="1878">
        <f t="shared" ref="BL235:BL236" si="57">SUM(J235:BA235)+(BM235*10)</f>
        <v>151</v>
      </c>
      <c r="BM235" s="1560">
        <f t="shared" si="56"/>
        <v>4</v>
      </c>
      <c r="BN235" s="96"/>
      <c r="BP235" s="1916" t="s">
        <v>1052</v>
      </c>
      <c r="BQ235" s="735" t="s">
        <v>137</v>
      </c>
      <c r="BR235" s="1849" t="s">
        <v>507</v>
      </c>
      <c r="BS235" s="739">
        <v>2017</v>
      </c>
    </row>
    <row r="236" spans="3:71" ht="15.75" thickBot="1" x14ac:dyDescent="0.3">
      <c r="C236" s="554" t="s">
        <v>1076</v>
      </c>
      <c r="D236" s="561">
        <v>2</v>
      </c>
      <c r="E236" s="1858" t="s">
        <v>1051</v>
      </c>
      <c r="F236" s="1859" t="s">
        <v>1053</v>
      </c>
      <c r="G236" s="1859" t="s">
        <v>1054</v>
      </c>
      <c r="H236" s="1848" t="s">
        <v>507</v>
      </c>
      <c r="I236" s="1860">
        <v>2015</v>
      </c>
      <c r="J236" s="1861"/>
      <c r="K236" s="1862"/>
      <c r="L236" s="1862"/>
      <c r="M236" s="1862"/>
      <c r="N236" s="1736"/>
      <c r="O236" s="1736"/>
      <c r="P236" s="1736"/>
      <c r="Q236" s="1736"/>
      <c r="R236" s="1736"/>
      <c r="S236" s="1736"/>
      <c r="T236" s="1736"/>
      <c r="U236" s="1736"/>
      <c r="V236" s="1736"/>
      <c r="W236" s="1736"/>
      <c r="X236" s="1736"/>
      <c r="Y236" s="1736"/>
      <c r="Z236" s="1736"/>
      <c r="AA236" s="1736"/>
      <c r="AB236" s="1736"/>
      <c r="AC236" s="1863"/>
      <c r="AD236" s="1864"/>
      <c r="AE236" s="1736"/>
      <c r="AF236" s="1736"/>
      <c r="AG236" s="1736"/>
      <c r="AH236" s="1736"/>
      <c r="AI236" s="1862"/>
      <c r="AJ236" s="1736"/>
      <c r="AK236" s="1862"/>
      <c r="AL236" s="1862"/>
      <c r="AM236" s="1862"/>
      <c r="AN236" s="1862"/>
      <c r="AO236" s="1862"/>
      <c r="AP236" s="1862"/>
      <c r="AQ236" s="1862"/>
      <c r="AR236" s="1862"/>
      <c r="AS236" s="1862"/>
      <c r="AT236" s="1862"/>
      <c r="AU236" s="1864">
        <v>11</v>
      </c>
      <c r="AV236" s="1862"/>
      <c r="AW236" s="1862"/>
      <c r="AX236" s="1862"/>
      <c r="AY236" s="1862"/>
      <c r="AZ236" s="1865"/>
      <c r="BA236" s="1865"/>
      <c r="BB236" s="1861"/>
      <c r="BC236" s="1862"/>
      <c r="BD236" s="1862"/>
      <c r="BE236" s="1862"/>
      <c r="BF236" s="1862"/>
      <c r="BG236" s="2010"/>
      <c r="BH236" s="2010"/>
      <c r="BI236" s="2010"/>
      <c r="BJ236" s="2010"/>
      <c r="BK236" s="1866"/>
      <c r="BL236" s="1879">
        <f t="shared" si="57"/>
        <v>21</v>
      </c>
      <c r="BM236" s="1558">
        <f t="shared" si="56"/>
        <v>1</v>
      </c>
      <c r="BN236" s="768">
        <f>SUM(BM235:BM236)</f>
        <v>5</v>
      </c>
      <c r="BO236" s="764">
        <f>SUM(BL235:BL236)</f>
        <v>172</v>
      </c>
      <c r="BP236" s="1938" t="s">
        <v>1053</v>
      </c>
      <c r="BQ236" s="1859" t="s">
        <v>1054</v>
      </c>
      <c r="BR236" s="1848" t="s">
        <v>507</v>
      </c>
      <c r="BS236" s="1863">
        <v>2015</v>
      </c>
    </row>
    <row r="237" spans="3:71" x14ac:dyDescent="0.25">
      <c r="C237" s="554" t="s">
        <v>1077</v>
      </c>
      <c r="D237" s="553">
        <v>1</v>
      </c>
      <c r="E237" s="443" t="s">
        <v>1021</v>
      </c>
      <c r="F237" s="68" t="s">
        <v>1029</v>
      </c>
      <c r="G237" s="68" t="s">
        <v>81</v>
      </c>
      <c r="H237" s="69" t="s">
        <v>1027</v>
      </c>
      <c r="I237" s="367">
        <v>2013</v>
      </c>
      <c r="J237" s="443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9"/>
      <c r="W237" s="69"/>
      <c r="X237" s="69"/>
      <c r="Y237" s="69"/>
      <c r="Z237" s="69"/>
      <c r="AA237" s="69"/>
      <c r="AB237" s="69"/>
      <c r="AC237" s="431"/>
      <c r="AD237" s="389"/>
      <c r="AE237" s="68"/>
      <c r="AF237" s="68"/>
      <c r="AG237" s="68"/>
      <c r="AH237" s="68"/>
      <c r="AI237" s="68"/>
      <c r="AJ237" s="68"/>
      <c r="AK237" s="68"/>
      <c r="AL237" s="69">
        <v>34</v>
      </c>
      <c r="AM237" s="69"/>
      <c r="AN237" s="68"/>
      <c r="AO237" s="68"/>
      <c r="AP237" s="68"/>
      <c r="AQ237" s="68"/>
      <c r="AR237" s="68"/>
      <c r="AS237" s="68"/>
      <c r="AT237" s="68"/>
      <c r="AU237" s="389">
        <v>80</v>
      </c>
      <c r="AV237" s="68"/>
      <c r="AW237" s="68"/>
      <c r="AX237" s="68"/>
      <c r="AY237" s="68"/>
      <c r="AZ237" s="68"/>
      <c r="BA237" s="68"/>
      <c r="BB237" s="443"/>
      <c r="BC237" s="68"/>
      <c r="BD237" s="68"/>
      <c r="BE237" s="68"/>
      <c r="BF237" s="69"/>
      <c r="BG237" s="389"/>
      <c r="BH237" s="389"/>
      <c r="BI237" s="389"/>
      <c r="BJ237" s="389"/>
      <c r="BK237" s="924"/>
      <c r="BL237" s="779">
        <f>SUM(J237:BF237)</f>
        <v>114</v>
      </c>
      <c r="BM237" s="1013">
        <f t="shared" si="56"/>
        <v>2</v>
      </c>
      <c r="BN237" s="95"/>
      <c r="BP237" s="443" t="s">
        <v>1029</v>
      </c>
      <c r="BQ237" s="68" t="s">
        <v>81</v>
      </c>
      <c r="BR237" s="69" t="s">
        <v>1027</v>
      </c>
      <c r="BS237" s="431">
        <v>2013</v>
      </c>
    </row>
    <row r="238" spans="3:71" ht="15.75" thickBot="1" x14ac:dyDescent="0.3">
      <c r="C238" s="554" t="s">
        <v>1078</v>
      </c>
      <c r="D238" s="561">
        <v>2</v>
      </c>
      <c r="E238" s="907" t="s">
        <v>1021</v>
      </c>
      <c r="F238" s="54" t="s">
        <v>976</v>
      </c>
      <c r="G238" s="54" t="s">
        <v>89</v>
      </c>
      <c r="H238" s="55" t="s">
        <v>1027</v>
      </c>
      <c r="I238" s="1851">
        <v>2013</v>
      </c>
      <c r="J238" s="53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5"/>
      <c r="W238" s="55"/>
      <c r="X238" s="55"/>
      <c r="Y238" s="55"/>
      <c r="Z238" s="55"/>
      <c r="AA238" s="55"/>
      <c r="AB238" s="55"/>
      <c r="AC238" s="463"/>
      <c r="AD238" s="464"/>
      <c r="AE238" s="54"/>
      <c r="AF238" s="54"/>
      <c r="AG238" s="54"/>
      <c r="AH238" s="54"/>
      <c r="AI238" s="54"/>
      <c r="AJ238" s="54"/>
      <c r="AK238" s="54"/>
      <c r="AL238" s="55">
        <v>42</v>
      </c>
      <c r="AM238" s="55"/>
      <c r="AN238" s="54"/>
      <c r="AO238" s="54"/>
      <c r="AP238" s="54"/>
      <c r="AQ238" s="54"/>
      <c r="AR238" s="54"/>
      <c r="AS238" s="54"/>
      <c r="AT238" s="54"/>
      <c r="AU238" s="464">
        <v>32</v>
      </c>
      <c r="AV238" s="54"/>
      <c r="AW238" s="54"/>
      <c r="AX238" s="54"/>
      <c r="AY238" s="54"/>
      <c r="AZ238" s="54"/>
      <c r="BA238" s="54"/>
      <c r="BB238" s="53"/>
      <c r="BC238" s="54"/>
      <c r="BD238" s="54"/>
      <c r="BE238" s="54"/>
      <c r="BF238" s="55"/>
      <c r="BG238" s="464"/>
      <c r="BH238" s="464"/>
      <c r="BI238" s="464"/>
      <c r="BJ238" s="464"/>
      <c r="BK238" s="914"/>
      <c r="BL238" s="583">
        <f>SUM(J238:BF238)</f>
        <v>74</v>
      </c>
      <c r="BM238" s="975">
        <f t="shared" si="56"/>
        <v>2</v>
      </c>
      <c r="BP238" s="53" t="s">
        <v>976</v>
      </c>
      <c r="BQ238" s="54" t="s">
        <v>89</v>
      </c>
      <c r="BR238" s="55" t="s">
        <v>1027</v>
      </c>
      <c r="BS238" s="463">
        <v>2013</v>
      </c>
    </row>
    <row r="239" spans="3:71" ht="15.75" thickBot="1" x14ac:dyDescent="0.3">
      <c r="C239" s="554" t="s">
        <v>1079</v>
      </c>
      <c r="D239" s="557">
        <v>3</v>
      </c>
      <c r="E239" s="518" t="s">
        <v>1021</v>
      </c>
      <c r="F239" s="91" t="s">
        <v>1028</v>
      </c>
      <c r="G239" s="91" t="s">
        <v>73</v>
      </c>
      <c r="H239" s="92" t="s">
        <v>1027</v>
      </c>
      <c r="I239" s="368">
        <v>2011</v>
      </c>
      <c r="J239" s="444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2"/>
      <c r="W239" s="92"/>
      <c r="X239" s="92"/>
      <c r="Y239" s="92"/>
      <c r="Z239" s="92"/>
      <c r="AA239" s="92"/>
      <c r="AB239" s="92"/>
      <c r="AC239" s="432"/>
      <c r="AD239" s="517"/>
      <c r="AE239" s="91"/>
      <c r="AF239" s="91"/>
      <c r="AG239" s="91"/>
      <c r="AH239" s="91"/>
      <c r="AI239" s="91"/>
      <c r="AJ239" s="91"/>
      <c r="AK239" s="91"/>
      <c r="AL239" s="92"/>
      <c r="AM239" s="92">
        <v>39</v>
      </c>
      <c r="AN239" s="91"/>
      <c r="AO239" s="91"/>
      <c r="AP239" s="91"/>
      <c r="AQ239" s="91"/>
      <c r="AR239" s="91"/>
      <c r="AS239" s="91"/>
      <c r="AT239" s="91"/>
      <c r="AU239" s="517"/>
      <c r="AV239" s="91"/>
      <c r="AW239" s="91"/>
      <c r="AX239" s="91"/>
      <c r="AY239" s="91"/>
      <c r="AZ239" s="91"/>
      <c r="BA239" s="91"/>
      <c r="BB239" s="444"/>
      <c r="BC239" s="91"/>
      <c r="BD239" s="91"/>
      <c r="BE239" s="91"/>
      <c r="BF239" s="92"/>
      <c r="BG239" s="517"/>
      <c r="BH239" s="517"/>
      <c r="BI239" s="517"/>
      <c r="BJ239" s="517"/>
      <c r="BK239" s="925"/>
      <c r="BL239" s="139">
        <f>SUM(J239:BF239)</f>
        <v>39</v>
      </c>
      <c r="BM239" s="915">
        <f t="shared" si="56"/>
        <v>1</v>
      </c>
      <c r="BN239" s="608">
        <f>SUM(BM238:BM239)</f>
        <v>3</v>
      </c>
      <c r="BO239" s="487">
        <f>SUM(BL238:BL239)</f>
        <v>113</v>
      </c>
      <c r="BP239" s="444" t="s">
        <v>1028</v>
      </c>
      <c r="BQ239" s="91" t="s">
        <v>73</v>
      </c>
      <c r="BR239" s="92" t="s">
        <v>1027</v>
      </c>
      <c r="BS239" s="432">
        <v>2011</v>
      </c>
    </row>
    <row r="240" spans="3:71" ht="19.5" customHeight="1" thickBot="1" x14ac:dyDescent="0.3">
      <c r="E240" s="292" t="s">
        <v>19</v>
      </c>
      <c r="F240" s="292"/>
      <c r="G240" s="299"/>
      <c r="H240" s="300"/>
      <c r="I240" s="300"/>
      <c r="J240" s="1852">
        <f t="shared" ref="J240:AO240" si="58">SUM(J5:J239)</f>
        <v>864</v>
      </c>
      <c r="K240" s="1853">
        <f t="shared" si="58"/>
        <v>1034</v>
      </c>
      <c r="L240" s="1853">
        <f t="shared" si="58"/>
        <v>2378</v>
      </c>
      <c r="M240" s="1853">
        <f t="shared" si="58"/>
        <v>2188</v>
      </c>
      <c r="N240" s="1853">
        <f t="shared" si="58"/>
        <v>1450</v>
      </c>
      <c r="O240" s="1853">
        <f t="shared" si="58"/>
        <v>1370</v>
      </c>
      <c r="P240" s="1853">
        <f t="shared" si="58"/>
        <v>993</v>
      </c>
      <c r="Q240" s="1853">
        <f t="shared" si="58"/>
        <v>993</v>
      </c>
      <c r="R240" s="1853">
        <f t="shared" si="58"/>
        <v>1720</v>
      </c>
      <c r="S240" s="1853">
        <f t="shared" si="58"/>
        <v>1777</v>
      </c>
      <c r="T240" s="1853">
        <f t="shared" si="58"/>
        <v>1777</v>
      </c>
      <c r="U240" s="1853">
        <f t="shared" si="58"/>
        <v>1930</v>
      </c>
      <c r="V240" s="1853">
        <f t="shared" si="58"/>
        <v>1595</v>
      </c>
      <c r="W240" s="1853">
        <f t="shared" si="58"/>
        <v>1450</v>
      </c>
      <c r="X240" s="1853">
        <f t="shared" si="58"/>
        <v>1114</v>
      </c>
      <c r="Y240" s="1853">
        <f t="shared" si="58"/>
        <v>1085</v>
      </c>
      <c r="Z240" s="1853">
        <f t="shared" si="58"/>
        <v>1114</v>
      </c>
      <c r="AA240" s="1853">
        <f t="shared" si="58"/>
        <v>1150</v>
      </c>
      <c r="AB240" s="1853">
        <f t="shared" si="58"/>
        <v>1777</v>
      </c>
      <c r="AC240" s="1854">
        <f t="shared" si="58"/>
        <v>1930</v>
      </c>
      <c r="AD240" s="1852">
        <f t="shared" si="58"/>
        <v>1595</v>
      </c>
      <c r="AE240" s="1853">
        <f t="shared" si="58"/>
        <v>1831</v>
      </c>
      <c r="AF240" s="1853">
        <f t="shared" si="58"/>
        <v>2378</v>
      </c>
      <c r="AG240" s="1853">
        <f t="shared" si="58"/>
        <v>2308</v>
      </c>
      <c r="AH240" s="1853">
        <f t="shared" si="58"/>
        <v>1720</v>
      </c>
      <c r="AI240" s="1853">
        <f t="shared" si="58"/>
        <v>1595</v>
      </c>
      <c r="AJ240" s="1853">
        <f t="shared" si="58"/>
        <v>1975</v>
      </c>
      <c r="AK240" s="1853">
        <f t="shared" si="58"/>
        <v>2158</v>
      </c>
      <c r="AL240" s="1853">
        <f t="shared" si="58"/>
        <v>2444</v>
      </c>
      <c r="AM240" s="1853">
        <f t="shared" si="58"/>
        <v>2217</v>
      </c>
      <c r="AN240" s="1853">
        <f t="shared" si="58"/>
        <v>1775</v>
      </c>
      <c r="AO240" s="1853">
        <f t="shared" si="58"/>
        <v>4492</v>
      </c>
      <c r="AP240" s="1853">
        <f t="shared" ref="AP240:BO240" si="59">SUM(AP5:AP239)</f>
        <v>5972</v>
      </c>
      <c r="AQ240" s="1853">
        <f t="shared" si="59"/>
        <v>4956</v>
      </c>
      <c r="AR240" s="1853">
        <f t="shared" si="59"/>
        <v>4711</v>
      </c>
      <c r="AS240" s="1853">
        <f t="shared" si="59"/>
        <v>1377</v>
      </c>
      <c r="AT240" s="1853">
        <f t="shared" si="59"/>
        <v>2870</v>
      </c>
      <c r="AU240" s="2052">
        <f t="shared" si="59"/>
        <v>2443</v>
      </c>
      <c r="AV240" s="1853">
        <f t="shared" si="59"/>
        <v>1720</v>
      </c>
      <c r="AW240" s="1853">
        <f t="shared" si="59"/>
        <v>2358</v>
      </c>
      <c r="AX240" s="1853">
        <f t="shared" si="59"/>
        <v>2697</v>
      </c>
      <c r="AY240" s="1853">
        <f t="shared" si="59"/>
        <v>2927</v>
      </c>
      <c r="AZ240" s="1855">
        <f t="shared" si="59"/>
        <v>0</v>
      </c>
      <c r="BA240" s="1855">
        <f t="shared" si="59"/>
        <v>0</v>
      </c>
      <c r="BB240" s="1856">
        <f t="shared" si="59"/>
        <v>260</v>
      </c>
      <c r="BC240" s="1855">
        <f t="shared" si="59"/>
        <v>290</v>
      </c>
      <c r="BD240" s="1855">
        <f t="shared" si="59"/>
        <v>240</v>
      </c>
      <c r="BE240" s="1855">
        <f t="shared" si="59"/>
        <v>260</v>
      </c>
      <c r="BF240" s="1857">
        <f t="shared" si="59"/>
        <v>360</v>
      </c>
      <c r="BG240" s="1855">
        <f t="shared" si="59"/>
        <v>310</v>
      </c>
      <c r="BH240" s="1855">
        <f t="shared" si="59"/>
        <v>210</v>
      </c>
      <c r="BI240" s="1855">
        <f t="shared" si="59"/>
        <v>190</v>
      </c>
      <c r="BJ240" s="1855">
        <f t="shared" si="59"/>
        <v>10</v>
      </c>
      <c r="BK240" s="1855">
        <f t="shared" si="59"/>
        <v>0</v>
      </c>
      <c r="BL240" s="234">
        <f t="shared" si="59"/>
        <v>100318</v>
      </c>
      <c r="BM240" s="234">
        <f t="shared" si="59"/>
        <v>1216</v>
      </c>
      <c r="BN240" s="234">
        <f t="shared" si="59"/>
        <v>1214</v>
      </c>
      <c r="BO240" s="234">
        <f t="shared" si="59"/>
        <v>100224</v>
      </c>
    </row>
    <row r="241" spans="4:69" ht="30" customHeight="1" thickBot="1" x14ac:dyDescent="0.3">
      <c r="D241" s="289" t="s">
        <v>537</v>
      </c>
      <c r="E241" s="290" t="s">
        <v>538</v>
      </c>
      <c r="F241" s="290"/>
      <c r="G241" s="95" t="s">
        <v>443</v>
      </c>
      <c r="J241" s="1465">
        <f t="shared" ref="J241:AO241" si="60">SUM(COUNTA(J5:J239))</f>
        <v>16</v>
      </c>
      <c r="K241" s="1466">
        <f t="shared" si="60"/>
        <v>23</v>
      </c>
      <c r="L241" s="1466">
        <f t="shared" si="60"/>
        <v>36</v>
      </c>
      <c r="M241" s="1466">
        <f t="shared" si="60"/>
        <v>27</v>
      </c>
      <c r="N241" s="1466">
        <f t="shared" si="60"/>
        <v>12</v>
      </c>
      <c r="O241" s="1466">
        <f t="shared" si="60"/>
        <v>11</v>
      </c>
      <c r="P241" s="1466">
        <f t="shared" si="60"/>
        <v>21</v>
      </c>
      <c r="Q241" s="1466">
        <f t="shared" si="60"/>
        <v>21</v>
      </c>
      <c r="R241" s="1466">
        <f t="shared" si="60"/>
        <v>16</v>
      </c>
      <c r="S241" s="1466">
        <f t="shared" si="60"/>
        <v>17</v>
      </c>
      <c r="T241" s="1466">
        <f t="shared" si="60"/>
        <v>17</v>
      </c>
      <c r="U241" s="1466">
        <f t="shared" si="60"/>
        <v>20</v>
      </c>
      <c r="V241" s="1466">
        <f t="shared" si="60"/>
        <v>14</v>
      </c>
      <c r="W241" s="1466">
        <f t="shared" si="60"/>
        <v>12</v>
      </c>
      <c r="X241" s="1466">
        <f t="shared" si="60"/>
        <v>28</v>
      </c>
      <c r="Y241" s="1466">
        <f t="shared" si="60"/>
        <v>26</v>
      </c>
      <c r="Z241" s="1466">
        <f t="shared" si="60"/>
        <v>28</v>
      </c>
      <c r="AA241" s="1466">
        <f t="shared" si="60"/>
        <v>31</v>
      </c>
      <c r="AB241" s="1466">
        <f t="shared" si="60"/>
        <v>17</v>
      </c>
      <c r="AC241" s="1466">
        <f t="shared" si="60"/>
        <v>20</v>
      </c>
      <c r="AD241" s="1466">
        <f t="shared" si="60"/>
        <v>14</v>
      </c>
      <c r="AE241" s="1466">
        <f t="shared" si="60"/>
        <v>18</v>
      </c>
      <c r="AF241" s="1466">
        <f t="shared" si="60"/>
        <v>36</v>
      </c>
      <c r="AG241" s="1466">
        <f t="shared" si="60"/>
        <v>32</v>
      </c>
      <c r="AH241" s="1466">
        <f t="shared" si="60"/>
        <v>16</v>
      </c>
      <c r="AI241" s="1466">
        <f t="shared" si="60"/>
        <v>14</v>
      </c>
      <c r="AJ241" s="1466">
        <f t="shared" si="60"/>
        <v>21</v>
      </c>
      <c r="AK241" s="1466">
        <f t="shared" si="60"/>
        <v>26</v>
      </c>
      <c r="AL241" s="1466">
        <f t="shared" si="60"/>
        <v>41</v>
      </c>
      <c r="AM241" s="1466">
        <f t="shared" si="60"/>
        <v>28</v>
      </c>
      <c r="AN241" s="1466">
        <f t="shared" si="60"/>
        <v>17</v>
      </c>
      <c r="AO241" s="1466">
        <f t="shared" si="60"/>
        <v>29</v>
      </c>
      <c r="AP241" s="1466">
        <f t="shared" ref="AP241:BK241" si="61">SUM(COUNTA(AP5:AP239))</f>
        <v>48</v>
      </c>
      <c r="AQ241" s="1466">
        <f t="shared" si="61"/>
        <v>31</v>
      </c>
      <c r="AR241" s="1466">
        <f t="shared" si="61"/>
        <v>31</v>
      </c>
      <c r="AS241" s="1466">
        <f t="shared" si="61"/>
        <v>18</v>
      </c>
      <c r="AT241" s="1466">
        <f t="shared" si="61"/>
        <v>44</v>
      </c>
      <c r="AU241" s="1466">
        <f t="shared" si="61"/>
        <v>41</v>
      </c>
      <c r="AV241" s="1466">
        <f t="shared" si="61"/>
        <v>16</v>
      </c>
      <c r="AW241" s="1466">
        <f t="shared" si="61"/>
        <v>32</v>
      </c>
      <c r="AX241" s="1466">
        <f t="shared" si="61"/>
        <v>17</v>
      </c>
      <c r="AY241" s="1466">
        <f t="shared" si="61"/>
        <v>20</v>
      </c>
      <c r="AZ241" s="1466">
        <f t="shared" si="61"/>
        <v>0</v>
      </c>
      <c r="BA241" s="1466">
        <f t="shared" si="61"/>
        <v>0</v>
      </c>
      <c r="BB241" s="1466">
        <f t="shared" si="61"/>
        <v>26</v>
      </c>
      <c r="BC241" s="1466">
        <f t="shared" si="61"/>
        <v>29</v>
      </c>
      <c r="BD241" s="1466">
        <f t="shared" si="61"/>
        <v>24</v>
      </c>
      <c r="BE241" s="1466">
        <f t="shared" si="61"/>
        <v>26</v>
      </c>
      <c r="BF241" s="1466">
        <f t="shared" si="61"/>
        <v>36</v>
      </c>
      <c r="BG241" s="1466">
        <f t="shared" si="61"/>
        <v>31</v>
      </c>
      <c r="BH241" s="1466">
        <f t="shared" si="61"/>
        <v>21</v>
      </c>
      <c r="BI241" s="1466">
        <f t="shared" si="61"/>
        <v>19</v>
      </c>
      <c r="BJ241" s="1466">
        <f t="shared" si="61"/>
        <v>1</v>
      </c>
      <c r="BK241" s="1466">
        <f t="shared" si="61"/>
        <v>0</v>
      </c>
      <c r="BL241" s="116"/>
    </row>
    <row r="242" spans="4:69" ht="46.5" customHeight="1" x14ac:dyDescent="0.25">
      <c r="D242" s="94" t="s">
        <v>506</v>
      </c>
      <c r="E242" s="95" t="s">
        <v>536</v>
      </c>
      <c r="J242" s="640" t="s">
        <v>777</v>
      </c>
      <c r="K242" s="1255" t="s">
        <v>517</v>
      </c>
      <c r="L242" s="539" t="s">
        <v>778</v>
      </c>
      <c r="M242" s="1256" t="s">
        <v>344</v>
      </c>
      <c r="N242" s="1252" t="s">
        <v>341</v>
      </c>
      <c r="O242" s="1253" t="s">
        <v>342</v>
      </c>
      <c r="P242" s="1254" t="s">
        <v>777</v>
      </c>
      <c r="Q242" s="1255" t="s">
        <v>517</v>
      </c>
      <c r="R242" s="1252" t="s">
        <v>341</v>
      </c>
      <c r="S242" s="1253" t="s">
        <v>342</v>
      </c>
      <c r="T242" s="1256" t="s">
        <v>344</v>
      </c>
      <c r="U242" s="539" t="s">
        <v>784</v>
      </c>
      <c r="V242" s="1252" t="s">
        <v>341</v>
      </c>
      <c r="W242" s="1253" t="s">
        <v>342</v>
      </c>
      <c r="X242" s="1254" t="s">
        <v>777</v>
      </c>
      <c r="Y242" s="1255" t="s">
        <v>517</v>
      </c>
      <c r="Z242" s="1254" t="s">
        <v>777</v>
      </c>
      <c r="AA242" s="1255" t="s">
        <v>517</v>
      </c>
      <c r="AB242" s="1256" t="s">
        <v>344</v>
      </c>
      <c r="AC242" s="1257" t="s">
        <v>784</v>
      </c>
      <c r="AD242" s="1252" t="s">
        <v>341</v>
      </c>
      <c r="AE242" s="1253" t="s">
        <v>342</v>
      </c>
      <c r="AF242" s="1254" t="s">
        <v>777</v>
      </c>
      <c r="AG242" s="1255" t="s">
        <v>517</v>
      </c>
      <c r="AH242" s="1256" t="s">
        <v>344</v>
      </c>
      <c r="AI242" s="1166" t="s">
        <v>341</v>
      </c>
      <c r="AJ242" s="633" t="s">
        <v>342</v>
      </c>
      <c r="AK242" s="507" t="s">
        <v>778</v>
      </c>
      <c r="AL242" s="1310" t="s">
        <v>777</v>
      </c>
      <c r="AM242" s="1311" t="s">
        <v>517</v>
      </c>
      <c r="AN242" s="1256" t="s">
        <v>344</v>
      </c>
      <c r="AO242" s="1474" t="s">
        <v>1010</v>
      </c>
      <c r="AP242" s="539" t="s">
        <v>1012</v>
      </c>
      <c r="AQ242" s="1254" t="s">
        <v>997</v>
      </c>
      <c r="AR242" s="1256" t="s">
        <v>999</v>
      </c>
      <c r="AS242" s="1474" t="s">
        <v>1000</v>
      </c>
      <c r="AT242" s="539" t="s">
        <v>1002</v>
      </c>
      <c r="AU242" s="642" t="s">
        <v>777</v>
      </c>
      <c r="AV242" s="1311" t="s">
        <v>517</v>
      </c>
      <c r="AW242" s="507" t="s">
        <v>778</v>
      </c>
      <c r="AX242" s="1476" t="s">
        <v>1005</v>
      </c>
      <c r="AY242" s="1256" t="s">
        <v>1007</v>
      </c>
      <c r="AZ242" s="539" t="s">
        <v>1008</v>
      </c>
      <c r="BA242" s="1477" t="s">
        <v>1009</v>
      </c>
      <c r="BB242" s="1463" t="s">
        <v>713</v>
      </c>
      <c r="BC242" s="1462" t="s">
        <v>713</v>
      </c>
      <c r="BD242" s="1462" t="s">
        <v>713</v>
      </c>
      <c r="BE242" s="1462" t="s">
        <v>713</v>
      </c>
      <c r="BF242" s="1464" t="s">
        <v>713</v>
      </c>
      <c r="BG242" s="1464" t="s">
        <v>713</v>
      </c>
      <c r="BH242" s="1464" t="s">
        <v>713</v>
      </c>
      <c r="BI242" s="539" t="s">
        <v>713</v>
      </c>
      <c r="BJ242" s="539" t="s">
        <v>713</v>
      </c>
      <c r="BK242" s="1257" t="s">
        <v>713</v>
      </c>
      <c r="BL242" s="96"/>
      <c r="BP242" s="95"/>
      <c r="BQ242" s="95"/>
    </row>
    <row r="243" spans="4:69" ht="76.5" customHeight="1" thickBot="1" x14ac:dyDescent="0.3">
      <c r="J243" s="644" t="s">
        <v>776</v>
      </c>
      <c r="K243" s="930" t="s">
        <v>776</v>
      </c>
      <c r="L243" s="549" t="s">
        <v>779</v>
      </c>
      <c r="M243" s="546" t="s">
        <v>780</v>
      </c>
      <c r="N243" s="645" t="s">
        <v>841</v>
      </c>
      <c r="O243" s="545" t="s">
        <v>842</v>
      </c>
      <c r="P243" s="646" t="s">
        <v>781</v>
      </c>
      <c r="Q243" s="930" t="s">
        <v>781</v>
      </c>
      <c r="R243" s="645" t="s">
        <v>782</v>
      </c>
      <c r="S243" s="545" t="s">
        <v>782</v>
      </c>
      <c r="T243" s="546" t="s">
        <v>783</v>
      </c>
      <c r="U243" s="549" t="s">
        <v>791</v>
      </c>
      <c r="V243" s="645" t="s">
        <v>785</v>
      </c>
      <c r="W243" s="545" t="s">
        <v>785</v>
      </c>
      <c r="X243" s="646" t="s">
        <v>887</v>
      </c>
      <c r="Y243" s="930" t="s">
        <v>887</v>
      </c>
      <c r="Z243" s="646" t="s">
        <v>786</v>
      </c>
      <c r="AA243" s="930" t="s">
        <v>786</v>
      </c>
      <c r="AB243" s="546" t="s">
        <v>787</v>
      </c>
      <c r="AC243" s="647" t="s">
        <v>788</v>
      </c>
      <c r="AD243" s="645" t="s">
        <v>934</v>
      </c>
      <c r="AE243" s="545" t="s">
        <v>935</v>
      </c>
      <c r="AF243" s="646" t="s">
        <v>937</v>
      </c>
      <c r="AG243" s="930" t="s">
        <v>938</v>
      </c>
      <c r="AH243" s="546" t="s">
        <v>936</v>
      </c>
      <c r="AI243" s="1478" t="s">
        <v>920</v>
      </c>
      <c r="AJ243" s="1172" t="s">
        <v>916</v>
      </c>
      <c r="AK243" s="549" t="s">
        <v>921</v>
      </c>
      <c r="AL243" s="646" t="s">
        <v>922</v>
      </c>
      <c r="AM243" s="930" t="s">
        <v>922</v>
      </c>
      <c r="AN243" s="546" t="s">
        <v>996</v>
      </c>
      <c r="AO243" s="1475" t="s">
        <v>1011</v>
      </c>
      <c r="AP243" s="549" t="s">
        <v>1013</v>
      </c>
      <c r="AQ243" s="646" t="s">
        <v>998</v>
      </c>
      <c r="AR243" s="546" t="s">
        <v>998</v>
      </c>
      <c r="AS243" s="1475" t="s">
        <v>1001</v>
      </c>
      <c r="AT243" s="549" t="s">
        <v>1003</v>
      </c>
      <c r="AU243" s="646" t="s">
        <v>924</v>
      </c>
      <c r="AV243" s="930" t="s">
        <v>924</v>
      </c>
      <c r="AW243" s="549" t="s">
        <v>1004</v>
      </c>
      <c r="AX243" s="1479" t="s">
        <v>1006</v>
      </c>
      <c r="AY243" s="546" t="s">
        <v>1006</v>
      </c>
      <c r="AZ243" s="549" t="s">
        <v>925</v>
      </c>
      <c r="BA243" s="1480" t="s">
        <v>926</v>
      </c>
      <c r="BB243" s="547" t="s">
        <v>766</v>
      </c>
      <c r="BC243" s="548" t="s">
        <v>767</v>
      </c>
      <c r="BD243" s="549" t="s">
        <v>768</v>
      </c>
      <c r="BE243" s="549" t="s">
        <v>769</v>
      </c>
      <c r="BF243" s="1765" t="s">
        <v>769</v>
      </c>
      <c r="BG243" s="1765" t="s">
        <v>769</v>
      </c>
      <c r="BH243" s="2012" t="s">
        <v>1064</v>
      </c>
      <c r="BI243" s="2012" t="s">
        <v>1065</v>
      </c>
      <c r="BJ243" s="2012" t="s">
        <v>1066</v>
      </c>
      <c r="BK243" s="2015" t="s">
        <v>1067</v>
      </c>
      <c r="BM243" s="95"/>
    </row>
    <row r="244" spans="4:69" ht="16.5" customHeight="1" x14ac:dyDescent="0.25"/>
    <row r="246" spans="4:69" x14ac:dyDescent="0.25"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</row>
    <row r="250" spans="4:69" x14ac:dyDescent="0.25">
      <c r="Q250" s="95"/>
    </row>
    <row r="251" spans="4:69" ht="38.25" customHeight="1" x14ac:dyDescent="0.25"/>
    <row r="252" spans="4:69" x14ac:dyDescent="0.25">
      <c r="L252" s="94"/>
      <c r="M252" s="94"/>
      <c r="N252" s="94"/>
      <c r="O252" s="94"/>
      <c r="P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</row>
  </sheetData>
  <sortState xmlns:xlrd2="http://schemas.microsoft.com/office/spreadsheetml/2017/richdata2" ref="E218:BM223">
    <sortCondition descending="1" ref="BL218:BL223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11" orientation="landscape" r:id="rId1"/>
  <rowBreaks count="3" manualBreakCount="3">
    <brk id="111" max="60" man="1"/>
    <brk id="138" max="16383" man="1"/>
    <brk id="194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38"/>
  <sheetViews>
    <sheetView zoomScale="75" zoomScaleNormal="75" zoomScaleSheetLayoutView="75" workbookViewId="0">
      <selection activeCell="AV3" sqref="AV3:AW3"/>
    </sheetView>
  </sheetViews>
  <sheetFormatPr defaultRowHeight="14.25" x14ac:dyDescent="0.2"/>
  <cols>
    <col min="1" max="1" width="5.5703125" style="9" customWidth="1"/>
    <col min="2" max="2" width="15.42578125" style="9" customWidth="1"/>
    <col min="3" max="3" width="14.42578125" style="9" customWidth="1"/>
    <col min="4" max="4" width="12.140625" style="9" customWidth="1"/>
    <col min="5" max="5" width="6.5703125" style="112" customWidth="1"/>
    <col min="6" max="6" width="3.7109375" style="112" customWidth="1"/>
    <col min="7" max="7" width="4.85546875" style="9" customWidth="1"/>
    <col min="8" max="12" width="5.140625" style="9" customWidth="1"/>
    <col min="13" max="14" width="4.5703125" style="9" customWidth="1"/>
    <col min="15" max="23" width="5.140625" style="9" customWidth="1"/>
    <col min="24" max="24" width="5.140625" style="112" customWidth="1"/>
    <col min="25" max="25" width="6" style="9" customWidth="1"/>
    <col min="26" max="31" width="5.140625" style="9" customWidth="1"/>
    <col min="32" max="32" width="6" style="9" bestFit="1" customWidth="1"/>
    <col min="33" max="33" width="5.5703125" style="9" customWidth="1"/>
    <col min="34" max="34" width="6" style="9" customWidth="1"/>
    <col min="35" max="37" width="6.5703125" style="9" customWidth="1"/>
    <col min="38" max="38" width="5.85546875" style="9" bestFit="1" customWidth="1"/>
    <col min="39" max="39" width="7.140625" style="9" customWidth="1"/>
    <col min="40" max="40" width="6.5703125" style="9" bestFit="1" customWidth="1"/>
    <col min="41" max="41" width="6.5703125" style="9" customWidth="1"/>
    <col min="42" max="42" width="6.5703125" style="9" bestFit="1" customWidth="1"/>
    <col min="43" max="43" width="6.140625" style="9" customWidth="1"/>
    <col min="44" max="45" width="6.5703125" style="9" bestFit="1" customWidth="1"/>
    <col min="46" max="46" width="6" style="9" customWidth="1"/>
    <col min="47" max="47" width="6.28515625" style="9" customWidth="1"/>
    <col min="48" max="48" width="6.85546875" style="9" bestFit="1" customWidth="1"/>
    <col min="49" max="49" width="7" style="9" bestFit="1" customWidth="1"/>
    <col min="50" max="50" width="7.42578125" style="9" customWidth="1"/>
    <col min="51" max="51" width="6.28515625" style="9" customWidth="1"/>
    <col min="52" max="52" width="7.7109375" style="9" customWidth="1"/>
    <col min="53" max="53" width="7" style="9" customWidth="1"/>
    <col min="54" max="54" width="1.85546875" style="9" customWidth="1"/>
    <col min="55" max="55" width="1" style="9" customWidth="1"/>
    <col min="56" max="16384" width="9.140625" style="9"/>
  </cols>
  <sheetData>
    <row r="1" spans="1:53" ht="6" customHeight="1" x14ac:dyDescent="0.25">
      <c r="A1" s="94"/>
      <c r="F1" s="1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1"/>
      <c r="Z1" s="11"/>
      <c r="AN1" s="113"/>
      <c r="AO1" s="113"/>
      <c r="AP1" s="113"/>
      <c r="AQ1" s="113"/>
      <c r="AR1" s="113"/>
      <c r="AS1" s="113"/>
      <c r="AT1" s="113"/>
      <c r="AU1" s="113"/>
      <c r="AV1" s="113"/>
      <c r="AZ1" s="95"/>
      <c r="BA1" s="94"/>
    </row>
    <row r="2" spans="1:53" ht="15.75" thickBot="1" x14ac:dyDescent="0.3">
      <c r="A2" s="2"/>
      <c r="B2" s="1"/>
      <c r="C2" s="1"/>
      <c r="D2" s="1" t="s">
        <v>516</v>
      </c>
      <c r="E2" s="2"/>
      <c r="F2" s="2"/>
      <c r="G2" s="96">
        <v>1</v>
      </c>
      <c r="H2" s="96">
        <v>2</v>
      </c>
      <c r="I2" s="96">
        <v>3</v>
      </c>
      <c r="J2" s="96">
        <v>4</v>
      </c>
      <c r="K2" s="96">
        <v>5</v>
      </c>
      <c r="L2" s="96">
        <v>6</v>
      </c>
      <c r="M2" s="96">
        <v>7</v>
      </c>
      <c r="N2" s="96">
        <v>8</v>
      </c>
      <c r="O2" s="96">
        <v>9</v>
      </c>
      <c r="P2" s="96">
        <v>10</v>
      </c>
      <c r="Q2" s="96">
        <v>11</v>
      </c>
      <c r="R2" s="96">
        <v>12</v>
      </c>
      <c r="S2" s="96">
        <v>13</v>
      </c>
      <c r="T2" s="96">
        <v>14</v>
      </c>
      <c r="U2" s="96">
        <v>15</v>
      </c>
      <c r="V2" s="96">
        <v>16</v>
      </c>
      <c r="W2" s="96">
        <v>17</v>
      </c>
      <c r="X2" s="96">
        <v>18</v>
      </c>
      <c r="Y2" s="96">
        <v>19</v>
      </c>
      <c r="Z2" s="96">
        <v>20</v>
      </c>
      <c r="AA2" s="96">
        <v>21</v>
      </c>
      <c r="AB2" s="96">
        <v>22</v>
      </c>
      <c r="AC2" s="96">
        <v>23</v>
      </c>
      <c r="AD2" s="96">
        <v>24</v>
      </c>
      <c r="AE2" s="96">
        <v>25</v>
      </c>
      <c r="AF2" s="96">
        <v>26</v>
      </c>
      <c r="AG2" s="96">
        <v>27</v>
      </c>
      <c r="AH2" s="96">
        <v>28</v>
      </c>
      <c r="AI2" s="96">
        <v>29</v>
      </c>
      <c r="AJ2" s="96">
        <v>30</v>
      </c>
      <c r="AK2" s="96">
        <v>31</v>
      </c>
      <c r="AL2" s="96">
        <v>32</v>
      </c>
      <c r="AM2" s="96">
        <v>33</v>
      </c>
      <c r="AN2" s="96">
        <v>34</v>
      </c>
      <c r="AO2" s="96">
        <v>35</v>
      </c>
      <c r="AP2" s="96">
        <v>36</v>
      </c>
      <c r="AQ2" s="96">
        <v>37</v>
      </c>
      <c r="AR2" s="96">
        <v>38</v>
      </c>
      <c r="AS2" s="96">
        <v>39</v>
      </c>
      <c r="AT2" s="96">
        <v>40</v>
      </c>
      <c r="AU2" s="96">
        <v>41</v>
      </c>
      <c r="AV2" s="96">
        <v>42</v>
      </c>
      <c r="AW2" s="94">
        <v>43</v>
      </c>
      <c r="AX2" s="94">
        <v>44</v>
      </c>
      <c r="AY2" s="94"/>
      <c r="AZ2" s="95"/>
      <c r="BA2" s="94"/>
    </row>
    <row r="3" spans="1:53" ht="41.25" customHeight="1" thickBot="1" x14ac:dyDescent="0.3">
      <c r="A3" s="15"/>
      <c r="B3" s="355" t="s">
        <v>527</v>
      </c>
      <c r="C3" s="356"/>
      <c r="D3" s="356"/>
      <c r="E3" s="881"/>
      <c r="F3" s="15"/>
      <c r="G3" s="1730" t="s">
        <v>777</v>
      </c>
      <c r="H3" s="1731" t="s">
        <v>517</v>
      </c>
      <c r="I3" s="1644" t="s">
        <v>778</v>
      </c>
      <c r="J3" s="1642" t="s">
        <v>344</v>
      </c>
      <c r="K3" s="1732" t="s">
        <v>341</v>
      </c>
      <c r="L3" s="1641" t="s">
        <v>342</v>
      </c>
      <c r="M3" s="1645" t="s">
        <v>777</v>
      </c>
      <c r="N3" s="1731" t="s">
        <v>517</v>
      </c>
      <c r="O3" s="1732" t="s">
        <v>341</v>
      </c>
      <c r="P3" s="1641" t="s">
        <v>342</v>
      </c>
      <c r="Q3" s="1642" t="s">
        <v>344</v>
      </c>
      <c r="R3" s="1644" t="s">
        <v>784</v>
      </c>
      <c r="S3" s="1732" t="s">
        <v>341</v>
      </c>
      <c r="T3" s="1641" t="s">
        <v>342</v>
      </c>
      <c r="U3" s="1645" t="s">
        <v>777</v>
      </c>
      <c r="V3" s="1731" t="s">
        <v>517</v>
      </c>
      <c r="W3" s="1645" t="s">
        <v>777</v>
      </c>
      <c r="X3" s="1731" t="s">
        <v>517</v>
      </c>
      <c r="Y3" s="1642" t="s">
        <v>344</v>
      </c>
      <c r="Z3" s="1733" t="s">
        <v>784</v>
      </c>
      <c r="AA3" s="1646" t="s">
        <v>341</v>
      </c>
      <c r="AB3" s="1641" t="s">
        <v>342</v>
      </c>
      <c r="AC3" s="1645" t="s">
        <v>777</v>
      </c>
      <c r="AD3" s="1735" t="s">
        <v>517</v>
      </c>
      <c r="AE3" s="1618" t="s">
        <v>919</v>
      </c>
      <c r="AF3" s="1646" t="s">
        <v>341</v>
      </c>
      <c r="AG3" s="1641" t="s">
        <v>342</v>
      </c>
      <c r="AH3" s="1644" t="s">
        <v>778</v>
      </c>
      <c r="AI3" s="1645" t="s">
        <v>777</v>
      </c>
      <c r="AJ3" s="1731" t="s">
        <v>517</v>
      </c>
      <c r="AK3" s="1642" t="s">
        <v>344</v>
      </c>
      <c r="AL3" s="1643" t="s">
        <v>1010</v>
      </c>
      <c r="AM3" s="1644" t="s">
        <v>1012</v>
      </c>
      <c r="AN3" s="1645" t="s">
        <v>997</v>
      </c>
      <c r="AO3" s="1642" t="s">
        <v>999</v>
      </c>
      <c r="AP3" s="1643" t="s">
        <v>1000</v>
      </c>
      <c r="AQ3" s="1644" t="s">
        <v>1002</v>
      </c>
      <c r="AR3" s="1734" t="s">
        <v>777</v>
      </c>
      <c r="AS3" s="1735" t="s">
        <v>517</v>
      </c>
      <c r="AT3" s="1644" t="s">
        <v>778</v>
      </c>
      <c r="AU3" s="1646" t="s">
        <v>1005</v>
      </c>
      <c r="AV3" s="1642" t="s">
        <v>1007</v>
      </c>
      <c r="AW3" s="1644" t="s">
        <v>1008</v>
      </c>
      <c r="AX3" s="1645" t="s">
        <v>1009</v>
      </c>
      <c r="AY3" s="491" t="s">
        <v>713</v>
      </c>
      <c r="AZ3" s="718"/>
      <c r="BA3" s="15"/>
    </row>
    <row r="4" spans="1:53" ht="70.5" customHeight="1" thickBot="1" x14ac:dyDescent="0.3">
      <c r="A4" s="2102" t="s">
        <v>378</v>
      </c>
      <c r="B4" s="2085" t="s">
        <v>4</v>
      </c>
      <c r="C4" s="1620" t="s">
        <v>40</v>
      </c>
      <c r="D4" s="1621" t="s">
        <v>41</v>
      </c>
      <c r="E4" s="1622" t="s">
        <v>429</v>
      </c>
      <c r="F4" s="235" t="s">
        <v>524</v>
      </c>
      <c r="G4" s="1647" t="s">
        <v>776</v>
      </c>
      <c r="H4" s="1648" t="s">
        <v>776</v>
      </c>
      <c r="I4" s="1616" t="s">
        <v>779</v>
      </c>
      <c r="J4" s="1618" t="s">
        <v>780</v>
      </c>
      <c r="K4" s="1649" t="s">
        <v>789</v>
      </c>
      <c r="L4" s="1650" t="s">
        <v>790</v>
      </c>
      <c r="M4" s="1617" t="s">
        <v>781</v>
      </c>
      <c r="N4" s="1651" t="s">
        <v>781</v>
      </c>
      <c r="O4" s="1649" t="s">
        <v>782</v>
      </c>
      <c r="P4" s="1650" t="s">
        <v>782</v>
      </c>
      <c r="Q4" s="1618" t="s">
        <v>783</v>
      </c>
      <c r="R4" s="1616" t="s">
        <v>791</v>
      </c>
      <c r="S4" s="1649" t="s">
        <v>785</v>
      </c>
      <c r="T4" s="1650" t="s">
        <v>785</v>
      </c>
      <c r="U4" s="1617" t="s">
        <v>887</v>
      </c>
      <c r="V4" s="1651" t="s">
        <v>887</v>
      </c>
      <c r="W4" s="1617" t="s">
        <v>786</v>
      </c>
      <c r="X4" s="1651" t="s">
        <v>786</v>
      </c>
      <c r="Y4" s="1618" t="s">
        <v>787</v>
      </c>
      <c r="Z4" s="1652" t="s">
        <v>788</v>
      </c>
      <c r="AA4" s="1653" t="s">
        <v>918</v>
      </c>
      <c r="AB4" s="1650" t="s">
        <v>915</v>
      </c>
      <c r="AC4" s="1654" t="s">
        <v>977</v>
      </c>
      <c r="AD4" s="1651" t="s">
        <v>950</v>
      </c>
      <c r="AE4" s="1618" t="s">
        <v>917</v>
      </c>
      <c r="AF4" s="1653" t="s">
        <v>920</v>
      </c>
      <c r="AG4" s="1248" t="s">
        <v>916</v>
      </c>
      <c r="AH4" s="539" t="s">
        <v>921</v>
      </c>
      <c r="AI4" s="1525" t="s">
        <v>922</v>
      </c>
      <c r="AJ4" s="1526" t="s">
        <v>922</v>
      </c>
      <c r="AK4" s="1655" t="s">
        <v>996</v>
      </c>
      <c r="AL4" s="1656" t="s">
        <v>1011</v>
      </c>
      <c r="AM4" s="539" t="s">
        <v>1013</v>
      </c>
      <c r="AN4" s="1525" t="s">
        <v>998</v>
      </c>
      <c r="AO4" s="1655" t="s">
        <v>998</v>
      </c>
      <c r="AP4" s="1656" t="s">
        <v>1001</v>
      </c>
      <c r="AQ4" s="539" t="s">
        <v>1003</v>
      </c>
      <c r="AR4" s="1525" t="s">
        <v>924</v>
      </c>
      <c r="AS4" s="1526" t="s">
        <v>924</v>
      </c>
      <c r="AT4" s="539" t="s">
        <v>1004</v>
      </c>
      <c r="AU4" s="1476" t="s">
        <v>1006</v>
      </c>
      <c r="AV4" s="1655" t="s">
        <v>1006</v>
      </c>
      <c r="AW4" s="539" t="s">
        <v>925</v>
      </c>
      <c r="AX4" s="1525" t="s">
        <v>926</v>
      </c>
      <c r="AY4" s="1657" t="s">
        <v>718</v>
      </c>
      <c r="AZ4" s="1658" t="s">
        <v>19</v>
      </c>
      <c r="BA4" s="1659" t="s">
        <v>379</v>
      </c>
    </row>
    <row r="5" spans="1:53" s="95" customFormat="1" ht="15.75" x14ac:dyDescent="0.25">
      <c r="A5" s="1196" t="s">
        <v>31</v>
      </c>
      <c r="B5" s="2093" t="s">
        <v>13</v>
      </c>
      <c r="C5" s="990" t="s">
        <v>115</v>
      </c>
      <c r="D5" s="447" t="s">
        <v>116</v>
      </c>
      <c r="E5" s="448">
        <v>2011</v>
      </c>
      <c r="F5" s="1188" t="s">
        <v>506</v>
      </c>
      <c r="G5" s="488"/>
      <c r="H5" s="450"/>
      <c r="I5" s="454">
        <v>200</v>
      </c>
      <c r="J5" s="1189">
        <v>105</v>
      </c>
      <c r="K5" s="454"/>
      <c r="L5" s="454"/>
      <c r="M5" s="454"/>
      <c r="N5" s="454"/>
      <c r="O5" s="454"/>
      <c r="P5" s="454"/>
      <c r="Q5" s="454">
        <v>125</v>
      </c>
      <c r="R5" s="454">
        <v>200</v>
      </c>
      <c r="S5" s="454"/>
      <c r="T5" s="454"/>
      <c r="U5" s="454"/>
      <c r="V5" s="454"/>
      <c r="W5" s="454"/>
      <c r="X5" s="454"/>
      <c r="Y5" s="454">
        <v>200</v>
      </c>
      <c r="Z5" s="457">
        <v>170</v>
      </c>
      <c r="AA5" s="450"/>
      <c r="AB5" s="454"/>
      <c r="AC5" s="448"/>
      <c r="AD5" s="1189">
        <v>200</v>
      </c>
      <c r="AE5" s="454">
        <v>150</v>
      </c>
      <c r="AF5" s="454"/>
      <c r="AG5" s="454"/>
      <c r="AH5" s="454">
        <v>200</v>
      </c>
      <c r="AI5" s="454"/>
      <c r="AJ5" s="454">
        <v>200</v>
      </c>
      <c r="AK5" s="454">
        <v>115</v>
      </c>
      <c r="AL5" s="454">
        <v>130</v>
      </c>
      <c r="AM5" s="454">
        <v>230</v>
      </c>
      <c r="AN5" s="454"/>
      <c r="AO5" s="454">
        <v>230</v>
      </c>
      <c r="AP5" s="454">
        <v>77</v>
      </c>
      <c r="AQ5" s="454">
        <v>77</v>
      </c>
      <c r="AR5" s="454"/>
      <c r="AS5" s="454">
        <v>150</v>
      </c>
      <c r="AT5" s="454">
        <v>170</v>
      </c>
      <c r="AU5" s="454"/>
      <c r="AV5" s="454">
        <v>195</v>
      </c>
      <c r="AW5" s="448"/>
      <c r="AX5" s="457"/>
      <c r="AY5" s="1190">
        <v>30</v>
      </c>
      <c r="AZ5" s="1382">
        <f t="shared" ref="AZ5:AZ68" si="0">SUM(G5:AX5)+(BA5*10)</f>
        <v>3344</v>
      </c>
      <c r="BA5" s="449">
        <f t="shared" ref="BA5:BA68" si="1">COUNTA(G5:AX5)+(AY5/10)</f>
        <v>22</v>
      </c>
    </row>
    <row r="6" spans="1:53" s="95" customFormat="1" ht="15.75" x14ac:dyDescent="0.25">
      <c r="A6" s="1137" t="s">
        <v>32</v>
      </c>
      <c r="B6" s="708" t="s">
        <v>14</v>
      </c>
      <c r="C6" s="36" t="s">
        <v>119</v>
      </c>
      <c r="D6" s="37" t="s">
        <v>75</v>
      </c>
      <c r="E6" s="198">
        <v>2013</v>
      </c>
      <c r="F6" s="1191" t="s">
        <v>506</v>
      </c>
      <c r="G6" s="399"/>
      <c r="H6" s="372">
        <v>75</v>
      </c>
      <c r="I6" s="38">
        <v>85</v>
      </c>
      <c r="J6" s="38"/>
      <c r="K6" s="38"/>
      <c r="L6" s="38">
        <v>200</v>
      </c>
      <c r="M6" s="38"/>
      <c r="N6" s="38">
        <v>85</v>
      </c>
      <c r="O6" s="38"/>
      <c r="P6" s="38">
        <v>170</v>
      </c>
      <c r="Q6" s="38"/>
      <c r="R6" s="38">
        <v>75</v>
      </c>
      <c r="S6" s="38"/>
      <c r="T6" s="38">
        <v>170</v>
      </c>
      <c r="U6" s="38"/>
      <c r="V6" s="38">
        <v>75</v>
      </c>
      <c r="W6" s="38"/>
      <c r="X6" s="38">
        <v>75</v>
      </c>
      <c r="Y6" s="38"/>
      <c r="Z6" s="401">
        <v>100</v>
      </c>
      <c r="AA6" s="372">
        <v>170</v>
      </c>
      <c r="AB6" s="38"/>
      <c r="AC6" s="198">
        <v>200</v>
      </c>
      <c r="AD6" s="1192"/>
      <c r="AE6" s="38"/>
      <c r="AF6" s="38"/>
      <c r="AG6" s="38">
        <v>170</v>
      </c>
      <c r="AH6" s="38"/>
      <c r="AI6" s="38">
        <v>200</v>
      </c>
      <c r="AJ6" s="38"/>
      <c r="AK6" s="38"/>
      <c r="AL6" s="38"/>
      <c r="AM6" s="38">
        <v>81</v>
      </c>
      <c r="AN6" s="38">
        <v>230</v>
      </c>
      <c r="AO6" s="38"/>
      <c r="AP6" s="38"/>
      <c r="AQ6" s="38">
        <v>87</v>
      </c>
      <c r="AR6" s="38">
        <v>200</v>
      </c>
      <c r="AS6" s="38"/>
      <c r="AT6" s="38">
        <v>75</v>
      </c>
      <c r="AU6" s="38"/>
      <c r="AV6" s="38"/>
      <c r="AW6" s="198"/>
      <c r="AX6" s="401"/>
      <c r="AY6" s="1193"/>
      <c r="AZ6" s="1194">
        <f t="shared" si="0"/>
        <v>2713</v>
      </c>
      <c r="BA6" s="451">
        <f t="shared" si="1"/>
        <v>19</v>
      </c>
    </row>
    <row r="7" spans="1:53" s="95" customFormat="1" ht="15.75" x14ac:dyDescent="0.25">
      <c r="A7" s="1137" t="s">
        <v>33</v>
      </c>
      <c r="B7" s="2094" t="s">
        <v>11</v>
      </c>
      <c r="C7" s="1584" t="s">
        <v>426</v>
      </c>
      <c r="D7" s="34" t="s">
        <v>427</v>
      </c>
      <c r="E7" s="195">
        <v>2012</v>
      </c>
      <c r="F7" s="451" t="s">
        <v>506</v>
      </c>
      <c r="G7" s="402"/>
      <c r="H7" s="371"/>
      <c r="I7" s="35">
        <v>115</v>
      </c>
      <c r="J7" s="35">
        <v>75</v>
      </c>
      <c r="K7" s="35"/>
      <c r="L7" s="35"/>
      <c r="M7" s="35"/>
      <c r="N7" s="35"/>
      <c r="O7" s="35"/>
      <c r="P7" s="35"/>
      <c r="Q7" s="35">
        <v>85</v>
      </c>
      <c r="R7" s="35">
        <v>125</v>
      </c>
      <c r="S7" s="35"/>
      <c r="T7" s="35"/>
      <c r="U7" s="35"/>
      <c r="V7" s="35"/>
      <c r="W7" s="35"/>
      <c r="X7" s="35"/>
      <c r="Y7" s="35">
        <v>105</v>
      </c>
      <c r="Z7" s="400">
        <v>85</v>
      </c>
      <c r="AA7" s="371"/>
      <c r="AB7" s="35"/>
      <c r="AC7" s="195"/>
      <c r="AD7" s="1195">
        <v>115</v>
      </c>
      <c r="AE7" s="35">
        <v>115</v>
      </c>
      <c r="AF7" s="35"/>
      <c r="AG7" s="35"/>
      <c r="AH7" s="35">
        <v>125</v>
      </c>
      <c r="AI7" s="35"/>
      <c r="AJ7" s="35">
        <v>115</v>
      </c>
      <c r="AK7" s="35">
        <v>125</v>
      </c>
      <c r="AL7" s="35">
        <v>210</v>
      </c>
      <c r="AM7" s="35">
        <v>230</v>
      </c>
      <c r="AN7" s="35"/>
      <c r="AO7" s="35">
        <v>210</v>
      </c>
      <c r="AP7" s="35"/>
      <c r="AQ7" s="35">
        <v>100</v>
      </c>
      <c r="AR7" s="35"/>
      <c r="AS7" s="35">
        <v>115</v>
      </c>
      <c r="AT7" s="35">
        <v>95</v>
      </c>
      <c r="AU7" s="35"/>
      <c r="AV7" s="35">
        <v>120</v>
      </c>
      <c r="AW7" s="195"/>
      <c r="AX7" s="400"/>
      <c r="AY7" s="1194">
        <v>40</v>
      </c>
      <c r="AZ7" s="1194">
        <f t="shared" si="0"/>
        <v>2485</v>
      </c>
      <c r="BA7" s="451">
        <f t="shared" si="1"/>
        <v>22</v>
      </c>
    </row>
    <row r="8" spans="1:53" s="95" customFormat="1" ht="15.75" x14ac:dyDescent="0.25">
      <c r="A8" s="171" t="s">
        <v>34</v>
      </c>
      <c r="B8" s="2095" t="s">
        <v>13</v>
      </c>
      <c r="C8" s="162" t="s">
        <v>519</v>
      </c>
      <c r="D8" s="26" t="s">
        <v>73</v>
      </c>
      <c r="E8" s="256">
        <v>2015</v>
      </c>
      <c r="F8" s="279" t="s">
        <v>506</v>
      </c>
      <c r="G8" s="343"/>
      <c r="H8" s="275"/>
      <c r="I8" s="81">
        <v>39</v>
      </c>
      <c r="J8" s="80"/>
      <c r="K8" s="81">
        <v>200</v>
      </c>
      <c r="L8" s="82"/>
      <c r="M8" s="81">
        <v>100</v>
      </c>
      <c r="N8" s="82"/>
      <c r="O8" s="81">
        <v>200</v>
      </c>
      <c r="P8" s="82"/>
      <c r="Q8" s="82"/>
      <c r="R8" s="81"/>
      <c r="S8" s="81">
        <v>200</v>
      </c>
      <c r="T8" s="82"/>
      <c r="U8" s="81">
        <v>75</v>
      </c>
      <c r="V8" s="81"/>
      <c r="W8" s="81">
        <v>68</v>
      </c>
      <c r="X8" s="81"/>
      <c r="Y8" s="81"/>
      <c r="Z8" s="164"/>
      <c r="AA8" s="259">
        <v>200</v>
      </c>
      <c r="AB8" s="81"/>
      <c r="AC8" s="256"/>
      <c r="AD8" s="81"/>
      <c r="AE8" s="81"/>
      <c r="AF8" s="81">
        <v>200</v>
      </c>
      <c r="AG8" s="81"/>
      <c r="AH8" s="81">
        <v>57</v>
      </c>
      <c r="AI8" s="81">
        <v>100</v>
      </c>
      <c r="AJ8" s="81"/>
      <c r="AK8" s="81"/>
      <c r="AL8" s="81"/>
      <c r="AM8" s="81">
        <v>42</v>
      </c>
      <c r="AN8" s="81">
        <v>113</v>
      </c>
      <c r="AO8" s="81"/>
      <c r="AP8" s="81"/>
      <c r="AQ8" s="81">
        <v>77</v>
      </c>
      <c r="AR8" s="81">
        <v>125</v>
      </c>
      <c r="AS8" s="81"/>
      <c r="AT8" s="81">
        <v>26</v>
      </c>
      <c r="AU8" s="81">
        <v>260</v>
      </c>
      <c r="AV8" s="81"/>
      <c r="AW8" s="256"/>
      <c r="AX8" s="164"/>
      <c r="AY8" s="1097">
        <v>20</v>
      </c>
      <c r="AZ8" s="286">
        <f t="shared" si="0"/>
        <v>2272</v>
      </c>
      <c r="BA8" s="261">
        <f t="shared" si="1"/>
        <v>19</v>
      </c>
    </row>
    <row r="9" spans="1:53" s="95" customFormat="1" ht="15.75" x14ac:dyDescent="0.25">
      <c r="A9" s="171" t="s">
        <v>35</v>
      </c>
      <c r="B9" s="2096" t="s">
        <v>11</v>
      </c>
      <c r="C9" s="161" t="s">
        <v>164</v>
      </c>
      <c r="D9" s="83" t="s">
        <v>165</v>
      </c>
      <c r="E9" s="257">
        <v>2015</v>
      </c>
      <c r="F9" s="261" t="s">
        <v>506</v>
      </c>
      <c r="G9" s="342"/>
      <c r="H9" s="259"/>
      <c r="I9" s="81"/>
      <c r="J9" s="79"/>
      <c r="K9" s="81"/>
      <c r="L9" s="81"/>
      <c r="M9" s="82">
        <v>53</v>
      </c>
      <c r="N9" s="82"/>
      <c r="O9" s="82">
        <v>125</v>
      </c>
      <c r="P9" s="82"/>
      <c r="Q9" s="82"/>
      <c r="R9" s="82"/>
      <c r="S9" s="82">
        <v>115</v>
      </c>
      <c r="T9" s="82"/>
      <c r="U9" s="82">
        <v>63</v>
      </c>
      <c r="V9" s="82"/>
      <c r="W9" s="82">
        <v>63</v>
      </c>
      <c r="X9" s="82"/>
      <c r="Y9" s="82"/>
      <c r="Z9" s="165"/>
      <c r="AA9" s="275">
        <v>135</v>
      </c>
      <c r="AB9" s="82"/>
      <c r="AC9" s="257">
        <v>135</v>
      </c>
      <c r="AD9" s="80"/>
      <c r="AE9" s="82"/>
      <c r="AF9" s="82">
        <v>150</v>
      </c>
      <c r="AG9" s="82"/>
      <c r="AH9" s="82">
        <v>51</v>
      </c>
      <c r="AI9" s="82">
        <v>115</v>
      </c>
      <c r="AJ9" s="82"/>
      <c r="AK9" s="82"/>
      <c r="AL9" s="82"/>
      <c r="AM9" s="82">
        <v>125</v>
      </c>
      <c r="AN9" s="82">
        <v>260</v>
      </c>
      <c r="AO9" s="82"/>
      <c r="AP9" s="82"/>
      <c r="AQ9" s="82">
        <v>100</v>
      </c>
      <c r="AR9" s="82"/>
      <c r="AS9" s="82">
        <v>95</v>
      </c>
      <c r="AT9" s="82">
        <v>24</v>
      </c>
      <c r="AU9" s="82">
        <v>300</v>
      </c>
      <c r="AV9" s="82"/>
      <c r="AW9" s="257"/>
      <c r="AX9" s="165"/>
      <c r="AY9" s="286"/>
      <c r="AZ9" s="286">
        <f t="shared" si="0"/>
        <v>2069</v>
      </c>
      <c r="BA9" s="261">
        <f t="shared" si="1"/>
        <v>16</v>
      </c>
    </row>
    <row r="10" spans="1:53" s="95" customFormat="1" ht="15.75" x14ac:dyDescent="0.25">
      <c r="A10" s="171" t="s">
        <v>36</v>
      </c>
      <c r="B10" s="2095" t="s">
        <v>6</v>
      </c>
      <c r="C10" s="162" t="s">
        <v>574</v>
      </c>
      <c r="D10" s="26" t="s">
        <v>78</v>
      </c>
      <c r="E10" s="256">
        <v>2013</v>
      </c>
      <c r="F10" s="279" t="s">
        <v>506</v>
      </c>
      <c r="G10" s="342">
        <v>85</v>
      </c>
      <c r="H10" s="259"/>
      <c r="I10" s="81"/>
      <c r="J10" s="79"/>
      <c r="K10" s="81"/>
      <c r="L10" s="81">
        <v>125</v>
      </c>
      <c r="M10" s="81"/>
      <c r="N10" s="81">
        <v>33</v>
      </c>
      <c r="O10" s="81"/>
      <c r="P10" s="81">
        <v>115</v>
      </c>
      <c r="Q10" s="81"/>
      <c r="R10" s="81">
        <v>65</v>
      </c>
      <c r="S10" s="81"/>
      <c r="T10" s="81">
        <v>150</v>
      </c>
      <c r="U10" s="81"/>
      <c r="V10" s="81">
        <v>53</v>
      </c>
      <c r="W10" s="81"/>
      <c r="X10" s="81">
        <v>27</v>
      </c>
      <c r="Y10" s="81"/>
      <c r="Z10" s="164"/>
      <c r="AA10" s="259"/>
      <c r="AB10" s="81">
        <v>125</v>
      </c>
      <c r="AC10" s="256"/>
      <c r="AD10" s="79">
        <v>80</v>
      </c>
      <c r="AE10" s="81"/>
      <c r="AF10" s="81"/>
      <c r="AG10" s="81">
        <v>150</v>
      </c>
      <c r="AH10" s="81">
        <v>70</v>
      </c>
      <c r="AI10" s="81">
        <v>170</v>
      </c>
      <c r="AJ10" s="81"/>
      <c r="AK10" s="81"/>
      <c r="AL10" s="81"/>
      <c r="AM10" s="81">
        <v>77</v>
      </c>
      <c r="AN10" s="81">
        <v>195</v>
      </c>
      <c r="AO10" s="81"/>
      <c r="AP10" s="81"/>
      <c r="AQ10" s="81"/>
      <c r="AR10" s="81">
        <v>170</v>
      </c>
      <c r="AS10" s="81"/>
      <c r="AT10" s="81">
        <v>54</v>
      </c>
      <c r="AU10" s="81"/>
      <c r="AV10" s="81"/>
      <c r="AW10" s="256"/>
      <c r="AX10" s="164"/>
      <c r="AY10" s="1097">
        <v>20</v>
      </c>
      <c r="AZ10" s="286">
        <f t="shared" si="0"/>
        <v>1934</v>
      </c>
      <c r="BA10" s="261">
        <f t="shared" si="1"/>
        <v>19</v>
      </c>
    </row>
    <row r="11" spans="1:53" s="95" customFormat="1" ht="15.75" x14ac:dyDescent="0.25">
      <c r="A11" s="171" t="s">
        <v>38</v>
      </c>
      <c r="B11" s="2095" t="s">
        <v>14</v>
      </c>
      <c r="C11" s="162" t="s">
        <v>119</v>
      </c>
      <c r="D11" s="26" t="s">
        <v>94</v>
      </c>
      <c r="E11" s="256">
        <v>2011</v>
      </c>
      <c r="F11" s="279" t="s">
        <v>506</v>
      </c>
      <c r="G11" s="342"/>
      <c r="H11" s="259"/>
      <c r="I11" s="81">
        <v>170</v>
      </c>
      <c r="J11" s="79"/>
      <c r="K11" s="81"/>
      <c r="L11" s="81"/>
      <c r="M11" s="81"/>
      <c r="N11" s="81"/>
      <c r="O11" s="81"/>
      <c r="P11" s="81"/>
      <c r="Q11" s="81"/>
      <c r="R11" s="81">
        <v>170</v>
      </c>
      <c r="S11" s="81"/>
      <c r="T11" s="81"/>
      <c r="U11" s="81"/>
      <c r="V11" s="81"/>
      <c r="W11" s="81"/>
      <c r="X11" s="81"/>
      <c r="Y11" s="81"/>
      <c r="Z11" s="164">
        <v>150</v>
      </c>
      <c r="AA11" s="259"/>
      <c r="AB11" s="81"/>
      <c r="AC11" s="256"/>
      <c r="AD11" s="79">
        <v>150</v>
      </c>
      <c r="AE11" s="81"/>
      <c r="AF11" s="81"/>
      <c r="AG11" s="81"/>
      <c r="AH11" s="81">
        <v>150</v>
      </c>
      <c r="AI11" s="81"/>
      <c r="AJ11" s="81">
        <v>150</v>
      </c>
      <c r="AK11" s="81"/>
      <c r="AL11" s="81"/>
      <c r="AM11" s="81">
        <v>195</v>
      </c>
      <c r="AN11" s="81"/>
      <c r="AO11" s="81">
        <v>140</v>
      </c>
      <c r="AP11" s="81"/>
      <c r="AQ11" s="81">
        <v>87</v>
      </c>
      <c r="AR11" s="81"/>
      <c r="AS11" s="81">
        <v>170</v>
      </c>
      <c r="AT11" s="81">
        <v>135</v>
      </c>
      <c r="AU11" s="81"/>
      <c r="AV11" s="81">
        <v>125</v>
      </c>
      <c r="AW11" s="256"/>
      <c r="AX11" s="164"/>
      <c r="AY11" s="1097"/>
      <c r="AZ11" s="286">
        <f t="shared" si="0"/>
        <v>1912</v>
      </c>
      <c r="BA11" s="261">
        <f t="shared" si="1"/>
        <v>12</v>
      </c>
    </row>
    <row r="12" spans="1:53" s="95" customFormat="1" ht="15.75" x14ac:dyDescent="0.25">
      <c r="A12" s="171" t="s">
        <v>39</v>
      </c>
      <c r="B12" s="2095" t="s">
        <v>11</v>
      </c>
      <c r="C12" s="162" t="s">
        <v>161</v>
      </c>
      <c r="D12" s="26" t="s">
        <v>82</v>
      </c>
      <c r="E12" s="256">
        <v>2012</v>
      </c>
      <c r="F12" s="279" t="s">
        <v>506</v>
      </c>
      <c r="G12" s="342"/>
      <c r="H12" s="259"/>
      <c r="I12" s="81">
        <v>75</v>
      </c>
      <c r="J12" s="81">
        <v>100</v>
      </c>
      <c r="K12" s="81"/>
      <c r="L12" s="81"/>
      <c r="M12" s="81"/>
      <c r="N12" s="81">
        <v>53</v>
      </c>
      <c r="O12" s="81"/>
      <c r="P12" s="81"/>
      <c r="Q12" s="81">
        <v>75</v>
      </c>
      <c r="R12" s="81">
        <v>105</v>
      </c>
      <c r="S12" s="81"/>
      <c r="T12" s="81"/>
      <c r="U12" s="81"/>
      <c r="V12" s="81">
        <v>63</v>
      </c>
      <c r="W12" s="81"/>
      <c r="X12" s="81"/>
      <c r="Y12" s="81">
        <v>80</v>
      </c>
      <c r="Z12" s="164">
        <v>105</v>
      </c>
      <c r="AA12" s="259"/>
      <c r="AB12" s="81"/>
      <c r="AC12" s="256"/>
      <c r="AD12" s="79">
        <v>135</v>
      </c>
      <c r="AE12" s="81">
        <v>100</v>
      </c>
      <c r="AF12" s="81"/>
      <c r="AG12" s="81"/>
      <c r="AH12" s="81">
        <v>135</v>
      </c>
      <c r="AI12" s="81"/>
      <c r="AJ12" s="81">
        <v>170</v>
      </c>
      <c r="AK12" s="81"/>
      <c r="AL12" s="81"/>
      <c r="AM12" s="81">
        <v>180</v>
      </c>
      <c r="AN12" s="81"/>
      <c r="AO12" s="81"/>
      <c r="AP12" s="81"/>
      <c r="AQ12" s="81">
        <v>50</v>
      </c>
      <c r="AR12" s="81"/>
      <c r="AS12" s="81">
        <v>135</v>
      </c>
      <c r="AT12" s="81">
        <v>115</v>
      </c>
      <c r="AU12" s="81"/>
      <c r="AV12" s="81"/>
      <c r="AW12" s="256"/>
      <c r="AX12" s="164"/>
      <c r="AY12" s="1097">
        <v>60</v>
      </c>
      <c r="AZ12" s="286">
        <f t="shared" si="0"/>
        <v>1896</v>
      </c>
      <c r="BA12" s="261">
        <f t="shared" si="1"/>
        <v>22</v>
      </c>
    </row>
    <row r="13" spans="1:53" ht="15.75" x14ac:dyDescent="0.25">
      <c r="A13" s="171" t="s">
        <v>42</v>
      </c>
      <c r="B13" s="2095" t="s">
        <v>457</v>
      </c>
      <c r="C13" s="162" t="s">
        <v>458</v>
      </c>
      <c r="D13" s="26" t="s">
        <v>76</v>
      </c>
      <c r="E13" s="256">
        <v>2013</v>
      </c>
      <c r="F13" s="279" t="s">
        <v>506</v>
      </c>
      <c r="G13" s="342"/>
      <c r="H13" s="259">
        <v>63</v>
      </c>
      <c r="I13" s="81"/>
      <c r="J13" s="81"/>
      <c r="K13" s="81"/>
      <c r="L13" s="81"/>
      <c r="M13" s="81"/>
      <c r="N13" s="81">
        <v>63</v>
      </c>
      <c r="O13" s="81"/>
      <c r="P13" s="81">
        <v>150</v>
      </c>
      <c r="Q13" s="81"/>
      <c r="R13" s="81">
        <v>57</v>
      </c>
      <c r="S13" s="81"/>
      <c r="T13" s="81"/>
      <c r="U13" s="81"/>
      <c r="V13" s="81">
        <v>100</v>
      </c>
      <c r="W13" s="81"/>
      <c r="X13" s="81"/>
      <c r="Y13" s="81"/>
      <c r="Z13" s="164"/>
      <c r="AA13" s="259"/>
      <c r="AB13" s="81">
        <v>200</v>
      </c>
      <c r="AC13" s="256">
        <v>170</v>
      </c>
      <c r="AD13" s="79"/>
      <c r="AE13" s="81"/>
      <c r="AF13" s="81"/>
      <c r="AG13" s="81">
        <v>200</v>
      </c>
      <c r="AH13" s="81">
        <v>105</v>
      </c>
      <c r="AI13" s="81"/>
      <c r="AJ13" s="81">
        <v>125</v>
      </c>
      <c r="AK13" s="81"/>
      <c r="AL13" s="81"/>
      <c r="AM13" s="81">
        <v>105</v>
      </c>
      <c r="AN13" s="81">
        <v>260</v>
      </c>
      <c r="AO13" s="81"/>
      <c r="AP13" s="81"/>
      <c r="AQ13" s="81"/>
      <c r="AR13" s="81"/>
      <c r="AS13" s="81"/>
      <c r="AT13" s="81">
        <v>90</v>
      </c>
      <c r="AU13" s="81"/>
      <c r="AV13" s="81"/>
      <c r="AW13" s="256"/>
      <c r="AX13" s="164"/>
      <c r="AY13" s="1097"/>
      <c r="AZ13" s="286">
        <f t="shared" si="0"/>
        <v>1818</v>
      </c>
      <c r="BA13" s="261">
        <f t="shared" si="1"/>
        <v>13</v>
      </c>
    </row>
    <row r="14" spans="1:53" ht="15.75" x14ac:dyDescent="0.25">
      <c r="A14" s="171" t="s">
        <v>43</v>
      </c>
      <c r="B14" s="2095" t="s">
        <v>23</v>
      </c>
      <c r="C14" s="162" t="s">
        <v>486</v>
      </c>
      <c r="D14" s="26" t="s">
        <v>76</v>
      </c>
      <c r="E14" s="256">
        <v>2011</v>
      </c>
      <c r="F14" s="279" t="s">
        <v>506</v>
      </c>
      <c r="G14" s="342"/>
      <c r="H14" s="275"/>
      <c r="I14" s="81"/>
      <c r="J14" s="79">
        <v>70</v>
      </c>
      <c r="K14" s="81"/>
      <c r="L14" s="81"/>
      <c r="M14" s="81"/>
      <c r="N14" s="81"/>
      <c r="O14" s="81"/>
      <c r="P14" s="81"/>
      <c r="Q14" s="81">
        <v>70</v>
      </c>
      <c r="R14" s="81">
        <v>100</v>
      </c>
      <c r="S14" s="81"/>
      <c r="T14" s="81"/>
      <c r="U14" s="81"/>
      <c r="V14" s="81"/>
      <c r="W14" s="81"/>
      <c r="X14" s="81"/>
      <c r="Y14" s="81">
        <v>85</v>
      </c>
      <c r="Z14" s="164">
        <v>125</v>
      </c>
      <c r="AA14" s="259"/>
      <c r="AB14" s="81"/>
      <c r="AC14" s="256"/>
      <c r="AD14" s="79">
        <v>170</v>
      </c>
      <c r="AE14" s="81"/>
      <c r="AF14" s="81"/>
      <c r="AG14" s="81"/>
      <c r="AH14" s="81">
        <v>170</v>
      </c>
      <c r="AI14" s="81"/>
      <c r="AJ14" s="81"/>
      <c r="AK14" s="81">
        <v>75</v>
      </c>
      <c r="AL14" s="81">
        <v>150</v>
      </c>
      <c r="AM14" s="81">
        <v>150</v>
      </c>
      <c r="AN14" s="81"/>
      <c r="AO14" s="81">
        <v>130</v>
      </c>
      <c r="AP14" s="81"/>
      <c r="AQ14" s="81">
        <v>70</v>
      </c>
      <c r="AR14" s="81"/>
      <c r="AS14" s="81"/>
      <c r="AT14" s="81">
        <v>80</v>
      </c>
      <c r="AU14" s="81"/>
      <c r="AV14" s="81">
        <v>77</v>
      </c>
      <c r="AW14" s="256"/>
      <c r="AX14" s="164"/>
      <c r="AY14" s="1097">
        <v>30</v>
      </c>
      <c r="AZ14" s="286">
        <f t="shared" si="0"/>
        <v>1692</v>
      </c>
      <c r="BA14" s="261">
        <f t="shared" si="1"/>
        <v>17</v>
      </c>
    </row>
    <row r="15" spans="1:53" ht="15.75" x14ac:dyDescent="0.25">
      <c r="A15" s="171" t="s">
        <v>44</v>
      </c>
      <c r="B15" s="2095" t="s">
        <v>10</v>
      </c>
      <c r="C15" s="162" t="s">
        <v>90</v>
      </c>
      <c r="D15" s="26" t="s">
        <v>91</v>
      </c>
      <c r="E15" s="256">
        <v>2011</v>
      </c>
      <c r="F15" s="279" t="s">
        <v>506</v>
      </c>
      <c r="G15" s="342"/>
      <c r="H15" s="259"/>
      <c r="I15" s="81">
        <v>135</v>
      </c>
      <c r="J15" s="79">
        <v>95</v>
      </c>
      <c r="K15" s="81"/>
      <c r="L15" s="81"/>
      <c r="M15" s="81"/>
      <c r="N15" s="81"/>
      <c r="O15" s="81"/>
      <c r="P15" s="81"/>
      <c r="Q15" s="81">
        <v>95</v>
      </c>
      <c r="R15" s="81">
        <v>135</v>
      </c>
      <c r="S15" s="81"/>
      <c r="T15" s="81"/>
      <c r="U15" s="81"/>
      <c r="V15" s="81"/>
      <c r="W15" s="81"/>
      <c r="X15" s="81"/>
      <c r="Y15" s="81"/>
      <c r="Z15" s="164">
        <v>200</v>
      </c>
      <c r="AA15" s="259"/>
      <c r="AB15" s="81"/>
      <c r="AC15" s="256"/>
      <c r="AD15" s="79"/>
      <c r="AE15" s="81"/>
      <c r="AF15" s="81"/>
      <c r="AG15" s="81"/>
      <c r="AH15" s="81"/>
      <c r="AI15" s="81"/>
      <c r="AJ15" s="81">
        <v>135</v>
      </c>
      <c r="AK15" s="81"/>
      <c r="AL15" s="81"/>
      <c r="AM15" s="81">
        <v>140</v>
      </c>
      <c r="AN15" s="81"/>
      <c r="AO15" s="81">
        <v>120</v>
      </c>
      <c r="AP15" s="81"/>
      <c r="AQ15" s="81">
        <v>65</v>
      </c>
      <c r="AR15" s="81"/>
      <c r="AS15" s="81">
        <v>200</v>
      </c>
      <c r="AT15" s="81">
        <v>100</v>
      </c>
      <c r="AU15" s="81"/>
      <c r="AV15" s="81"/>
      <c r="AW15" s="256"/>
      <c r="AX15" s="164"/>
      <c r="AY15" s="1097"/>
      <c r="AZ15" s="286">
        <f t="shared" si="0"/>
        <v>1530</v>
      </c>
      <c r="BA15" s="261">
        <f t="shared" si="1"/>
        <v>11</v>
      </c>
    </row>
    <row r="16" spans="1:53" ht="15.75" x14ac:dyDescent="0.25">
      <c r="A16" s="171" t="s">
        <v>45</v>
      </c>
      <c r="B16" s="2095" t="s">
        <v>653</v>
      </c>
      <c r="C16" s="162" t="s">
        <v>483</v>
      </c>
      <c r="D16" s="26" t="s">
        <v>73</v>
      </c>
      <c r="E16" s="256">
        <v>2011</v>
      </c>
      <c r="F16" s="279" t="s">
        <v>506</v>
      </c>
      <c r="G16" s="342"/>
      <c r="H16" s="259">
        <v>85</v>
      </c>
      <c r="I16" s="81">
        <v>105</v>
      </c>
      <c r="J16" s="79"/>
      <c r="K16" s="81"/>
      <c r="L16" s="81"/>
      <c r="M16" s="81"/>
      <c r="N16" s="81">
        <v>100</v>
      </c>
      <c r="O16" s="81"/>
      <c r="P16" s="81"/>
      <c r="Q16" s="81"/>
      <c r="R16" s="81">
        <v>115</v>
      </c>
      <c r="S16" s="81"/>
      <c r="T16" s="81"/>
      <c r="U16" s="81"/>
      <c r="V16" s="81"/>
      <c r="W16" s="81"/>
      <c r="X16" s="81"/>
      <c r="Y16" s="81">
        <v>75</v>
      </c>
      <c r="Z16" s="164">
        <v>90</v>
      </c>
      <c r="AA16" s="259"/>
      <c r="AB16" s="81"/>
      <c r="AC16" s="256"/>
      <c r="AD16" s="79">
        <v>125</v>
      </c>
      <c r="AE16" s="81"/>
      <c r="AF16" s="81"/>
      <c r="AG16" s="81"/>
      <c r="AH16" s="81">
        <v>115</v>
      </c>
      <c r="AI16" s="81"/>
      <c r="AJ16" s="81">
        <v>95</v>
      </c>
      <c r="AK16" s="81"/>
      <c r="AL16" s="81"/>
      <c r="AM16" s="81">
        <v>113</v>
      </c>
      <c r="AN16" s="81"/>
      <c r="AO16" s="81">
        <v>113</v>
      </c>
      <c r="AP16" s="81"/>
      <c r="AQ16" s="81">
        <v>47</v>
      </c>
      <c r="AR16" s="81"/>
      <c r="AS16" s="81"/>
      <c r="AT16" s="81">
        <v>85</v>
      </c>
      <c r="AU16" s="81"/>
      <c r="AV16" s="81">
        <v>105</v>
      </c>
      <c r="AW16" s="256"/>
      <c r="AX16" s="164"/>
      <c r="AY16" s="1097">
        <v>20</v>
      </c>
      <c r="AZ16" s="286">
        <f t="shared" si="0"/>
        <v>1528</v>
      </c>
      <c r="BA16" s="261">
        <f t="shared" si="1"/>
        <v>16</v>
      </c>
    </row>
    <row r="17" spans="1:53" ht="15.75" x14ac:dyDescent="0.25">
      <c r="A17" s="171" t="s">
        <v>46</v>
      </c>
      <c r="B17" s="2095" t="s">
        <v>13</v>
      </c>
      <c r="C17" s="162" t="s">
        <v>117</v>
      </c>
      <c r="D17" s="26" t="s">
        <v>178</v>
      </c>
      <c r="E17" s="256">
        <v>2015</v>
      </c>
      <c r="F17" s="279" t="s">
        <v>506</v>
      </c>
      <c r="G17" s="342"/>
      <c r="H17" s="259"/>
      <c r="I17" s="81">
        <v>20</v>
      </c>
      <c r="J17" s="79"/>
      <c r="K17" s="81">
        <v>170</v>
      </c>
      <c r="L17" s="81"/>
      <c r="M17" s="81">
        <v>85</v>
      </c>
      <c r="N17" s="81"/>
      <c r="O17" s="81">
        <v>170</v>
      </c>
      <c r="P17" s="81"/>
      <c r="Q17" s="81"/>
      <c r="R17" s="81"/>
      <c r="S17" s="81">
        <v>170</v>
      </c>
      <c r="T17" s="81"/>
      <c r="U17" s="81">
        <v>85</v>
      </c>
      <c r="V17" s="81"/>
      <c r="W17" s="81">
        <v>75</v>
      </c>
      <c r="X17" s="81"/>
      <c r="Y17" s="81"/>
      <c r="Z17" s="164"/>
      <c r="AA17" s="259">
        <v>170</v>
      </c>
      <c r="AB17" s="81"/>
      <c r="AC17" s="256"/>
      <c r="AD17" s="81"/>
      <c r="AE17" s="81"/>
      <c r="AF17" s="81">
        <v>170</v>
      </c>
      <c r="AG17" s="81"/>
      <c r="AH17" s="81"/>
      <c r="AI17" s="81"/>
      <c r="AJ17" s="81"/>
      <c r="AK17" s="81"/>
      <c r="AL17" s="81"/>
      <c r="AM17" s="81"/>
      <c r="AN17" s="81">
        <v>140</v>
      </c>
      <c r="AO17" s="81"/>
      <c r="AP17" s="81"/>
      <c r="AQ17" s="81"/>
      <c r="AR17" s="81">
        <v>115</v>
      </c>
      <c r="AS17" s="81"/>
      <c r="AT17" s="81"/>
      <c r="AU17" s="81"/>
      <c r="AV17" s="81"/>
      <c r="AW17" s="256"/>
      <c r="AX17" s="164"/>
      <c r="AY17" s="1097">
        <v>30</v>
      </c>
      <c r="AZ17" s="286">
        <f t="shared" si="0"/>
        <v>1510</v>
      </c>
      <c r="BA17" s="261">
        <f t="shared" si="1"/>
        <v>14</v>
      </c>
    </row>
    <row r="18" spans="1:53" ht="15.75" x14ac:dyDescent="0.25">
      <c r="A18" s="171" t="s">
        <v>47</v>
      </c>
      <c r="B18" s="2095" t="s">
        <v>23</v>
      </c>
      <c r="C18" s="162" t="s">
        <v>359</v>
      </c>
      <c r="D18" s="26" t="s">
        <v>126</v>
      </c>
      <c r="E18" s="256">
        <v>2010</v>
      </c>
      <c r="F18" s="279" t="s">
        <v>506</v>
      </c>
      <c r="G18" s="342"/>
      <c r="H18" s="259"/>
      <c r="I18" s="81"/>
      <c r="J18" s="79">
        <v>170</v>
      </c>
      <c r="K18" s="81"/>
      <c r="L18" s="81"/>
      <c r="M18" s="81"/>
      <c r="N18" s="81"/>
      <c r="O18" s="81"/>
      <c r="P18" s="81"/>
      <c r="Q18" s="81">
        <v>150</v>
      </c>
      <c r="R18" s="81"/>
      <c r="S18" s="81"/>
      <c r="T18" s="81"/>
      <c r="U18" s="81"/>
      <c r="V18" s="81"/>
      <c r="W18" s="81"/>
      <c r="X18" s="81"/>
      <c r="Y18" s="81">
        <v>125</v>
      </c>
      <c r="Z18" s="164"/>
      <c r="AA18" s="259"/>
      <c r="AB18" s="81"/>
      <c r="AC18" s="256"/>
      <c r="AD18" s="79"/>
      <c r="AE18" s="81">
        <v>200</v>
      </c>
      <c r="AF18" s="81"/>
      <c r="AG18" s="81"/>
      <c r="AH18" s="81"/>
      <c r="AI18" s="81"/>
      <c r="AJ18" s="81"/>
      <c r="AK18" s="81">
        <v>170</v>
      </c>
      <c r="AL18" s="81">
        <v>105</v>
      </c>
      <c r="AM18" s="81"/>
      <c r="AN18" s="81"/>
      <c r="AO18" s="81">
        <v>180</v>
      </c>
      <c r="AP18" s="81">
        <v>87</v>
      </c>
      <c r="AQ18" s="81"/>
      <c r="AR18" s="81"/>
      <c r="AS18" s="81"/>
      <c r="AT18" s="81"/>
      <c r="AU18" s="81"/>
      <c r="AV18" s="81">
        <v>130</v>
      </c>
      <c r="AW18" s="256"/>
      <c r="AX18" s="164"/>
      <c r="AY18" s="1097">
        <v>50</v>
      </c>
      <c r="AZ18" s="286">
        <f t="shared" si="0"/>
        <v>1457</v>
      </c>
      <c r="BA18" s="261">
        <f t="shared" si="1"/>
        <v>14</v>
      </c>
    </row>
    <row r="19" spans="1:53" ht="15.75" x14ac:dyDescent="0.25">
      <c r="A19" s="171" t="s">
        <v>48</v>
      </c>
      <c r="B19" s="2097" t="s">
        <v>13</v>
      </c>
      <c r="C19" s="288" t="s">
        <v>93</v>
      </c>
      <c r="D19" s="170" t="s">
        <v>94</v>
      </c>
      <c r="E19" s="256">
        <v>2011</v>
      </c>
      <c r="F19" s="279" t="s">
        <v>506</v>
      </c>
      <c r="G19" s="342"/>
      <c r="H19" s="259">
        <v>68</v>
      </c>
      <c r="I19" s="81">
        <v>57</v>
      </c>
      <c r="J19" s="79">
        <v>57</v>
      </c>
      <c r="K19" s="81"/>
      <c r="L19" s="81"/>
      <c r="M19" s="81"/>
      <c r="N19" s="81">
        <v>48</v>
      </c>
      <c r="O19" s="81"/>
      <c r="P19" s="81"/>
      <c r="Q19" s="81">
        <v>80</v>
      </c>
      <c r="R19" s="81">
        <v>85</v>
      </c>
      <c r="S19" s="81"/>
      <c r="T19" s="81"/>
      <c r="U19" s="81"/>
      <c r="V19" s="81"/>
      <c r="W19" s="81"/>
      <c r="X19" s="81">
        <v>68</v>
      </c>
      <c r="Y19" s="81"/>
      <c r="Z19" s="164">
        <v>70</v>
      </c>
      <c r="AA19" s="259"/>
      <c r="AB19" s="81"/>
      <c r="AC19" s="256"/>
      <c r="AD19" s="79"/>
      <c r="AE19" s="81">
        <v>95</v>
      </c>
      <c r="AF19" s="81"/>
      <c r="AG19" s="81"/>
      <c r="AH19" s="81">
        <v>95</v>
      </c>
      <c r="AI19" s="81"/>
      <c r="AJ19" s="81">
        <v>105</v>
      </c>
      <c r="AK19" s="81">
        <v>70</v>
      </c>
      <c r="AL19" s="81"/>
      <c r="AM19" s="81">
        <v>125</v>
      </c>
      <c r="AN19" s="81"/>
      <c r="AO19" s="81"/>
      <c r="AP19" s="81">
        <v>77</v>
      </c>
      <c r="AQ19" s="81"/>
      <c r="AR19" s="81"/>
      <c r="AS19" s="81">
        <v>105</v>
      </c>
      <c r="AT19" s="81">
        <v>51</v>
      </c>
      <c r="AU19" s="81"/>
      <c r="AV19" s="81"/>
      <c r="AW19" s="256"/>
      <c r="AX19" s="164"/>
      <c r="AY19" s="1097"/>
      <c r="AZ19" s="286">
        <f t="shared" si="0"/>
        <v>1416</v>
      </c>
      <c r="BA19" s="261">
        <f t="shared" si="1"/>
        <v>16</v>
      </c>
    </row>
    <row r="20" spans="1:53" ht="15.75" x14ac:dyDescent="0.25">
      <c r="A20" s="171" t="s">
        <v>49</v>
      </c>
      <c r="B20" s="2095" t="s">
        <v>23</v>
      </c>
      <c r="C20" s="162" t="s">
        <v>576</v>
      </c>
      <c r="D20" s="26" t="s">
        <v>70</v>
      </c>
      <c r="E20" s="256">
        <v>2013</v>
      </c>
      <c r="F20" s="279" t="s">
        <v>506</v>
      </c>
      <c r="G20" s="342">
        <v>100</v>
      </c>
      <c r="H20" s="259"/>
      <c r="I20" s="81">
        <v>28</v>
      </c>
      <c r="J20" s="79"/>
      <c r="K20" s="81"/>
      <c r="L20" s="81">
        <v>105</v>
      </c>
      <c r="M20" s="81"/>
      <c r="N20" s="81">
        <v>40</v>
      </c>
      <c r="O20" s="81"/>
      <c r="P20" s="81">
        <v>125</v>
      </c>
      <c r="Q20" s="81"/>
      <c r="R20" s="81">
        <v>60</v>
      </c>
      <c r="S20" s="81"/>
      <c r="T20" s="81">
        <v>105</v>
      </c>
      <c r="U20" s="81">
        <v>100</v>
      </c>
      <c r="V20" s="81"/>
      <c r="W20" s="81">
        <v>100</v>
      </c>
      <c r="X20" s="81"/>
      <c r="Y20" s="81"/>
      <c r="Z20" s="164">
        <v>51</v>
      </c>
      <c r="AA20" s="259"/>
      <c r="AB20" s="81"/>
      <c r="AC20" s="256"/>
      <c r="AD20" s="79"/>
      <c r="AE20" s="81"/>
      <c r="AF20" s="81"/>
      <c r="AG20" s="81"/>
      <c r="AH20" s="81"/>
      <c r="AI20" s="81">
        <v>135</v>
      </c>
      <c r="AJ20" s="81"/>
      <c r="AK20" s="81"/>
      <c r="AL20" s="81"/>
      <c r="AM20" s="81">
        <v>68</v>
      </c>
      <c r="AN20" s="81">
        <v>165</v>
      </c>
      <c r="AO20" s="81"/>
      <c r="AP20" s="81"/>
      <c r="AQ20" s="81">
        <v>70</v>
      </c>
      <c r="AR20" s="81"/>
      <c r="AS20" s="81"/>
      <c r="AT20" s="81"/>
      <c r="AU20" s="81"/>
      <c r="AV20" s="81"/>
      <c r="AW20" s="256"/>
      <c r="AX20" s="164"/>
      <c r="AY20" s="1097">
        <v>10</v>
      </c>
      <c r="AZ20" s="286">
        <f t="shared" si="0"/>
        <v>1402</v>
      </c>
      <c r="BA20" s="261">
        <f t="shared" si="1"/>
        <v>15</v>
      </c>
    </row>
    <row r="21" spans="1:53" ht="15.75" x14ac:dyDescent="0.25">
      <c r="A21" s="171" t="s">
        <v>50</v>
      </c>
      <c r="B21" s="2096" t="s">
        <v>23</v>
      </c>
      <c r="C21" s="161" t="s">
        <v>68</v>
      </c>
      <c r="D21" s="83" t="s">
        <v>69</v>
      </c>
      <c r="E21" s="257">
        <v>2012</v>
      </c>
      <c r="F21" s="261" t="s">
        <v>506</v>
      </c>
      <c r="G21" s="343"/>
      <c r="H21" s="275"/>
      <c r="I21" s="82">
        <v>95</v>
      </c>
      <c r="J21" s="80">
        <v>80</v>
      </c>
      <c r="K21" s="82"/>
      <c r="L21" s="82"/>
      <c r="M21" s="82"/>
      <c r="N21" s="82"/>
      <c r="O21" s="82"/>
      <c r="P21" s="82"/>
      <c r="Q21" s="82"/>
      <c r="R21" s="82">
        <v>90</v>
      </c>
      <c r="S21" s="82"/>
      <c r="T21" s="82"/>
      <c r="U21" s="82"/>
      <c r="V21" s="82"/>
      <c r="W21" s="82"/>
      <c r="X21" s="82"/>
      <c r="Y21" s="82">
        <v>90</v>
      </c>
      <c r="Z21" s="165">
        <v>65</v>
      </c>
      <c r="AA21" s="275"/>
      <c r="AB21" s="82"/>
      <c r="AC21" s="257"/>
      <c r="AD21" s="80"/>
      <c r="AE21" s="82"/>
      <c r="AF21" s="82"/>
      <c r="AG21" s="82"/>
      <c r="AH21" s="82">
        <v>85</v>
      </c>
      <c r="AI21" s="82"/>
      <c r="AJ21" s="82"/>
      <c r="AK21" s="82">
        <v>85</v>
      </c>
      <c r="AL21" s="82">
        <v>195</v>
      </c>
      <c r="AM21" s="82">
        <v>260</v>
      </c>
      <c r="AN21" s="82"/>
      <c r="AO21" s="82">
        <v>230</v>
      </c>
      <c r="AP21" s="82"/>
      <c r="AQ21" s="82"/>
      <c r="AR21" s="82"/>
      <c r="AS21" s="81"/>
      <c r="AT21" s="81"/>
      <c r="AU21" s="82"/>
      <c r="AV21" s="81"/>
      <c r="AW21" s="256"/>
      <c r="AX21" s="164"/>
      <c r="AY21" s="1097">
        <v>20</v>
      </c>
      <c r="AZ21" s="286">
        <f t="shared" si="0"/>
        <v>1395</v>
      </c>
      <c r="BA21" s="261">
        <f t="shared" si="1"/>
        <v>12</v>
      </c>
    </row>
    <row r="22" spans="1:53" ht="15.75" x14ac:dyDescent="0.25">
      <c r="A22" s="171" t="s">
        <v>51</v>
      </c>
      <c r="B22" s="2095" t="s">
        <v>7</v>
      </c>
      <c r="C22" s="162" t="s">
        <v>143</v>
      </c>
      <c r="D22" s="26" t="s">
        <v>89</v>
      </c>
      <c r="E22" s="256">
        <v>2015</v>
      </c>
      <c r="F22" s="261" t="s">
        <v>506</v>
      </c>
      <c r="G22" s="342">
        <v>50</v>
      </c>
      <c r="H22" s="259"/>
      <c r="I22" s="81"/>
      <c r="J22" s="79"/>
      <c r="K22" s="81">
        <v>125</v>
      </c>
      <c r="L22" s="81"/>
      <c r="M22" s="81">
        <v>23</v>
      </c>
      <c r="N22" s="81"/>
      <c r="O22" s="81">
        <v>105</v>
      </c>
      <c r="P22" s="81"/>
      <c r="Q22" s="81"/>
      <c r="R22" s="81"/>
      <c r="S22" s="81">
        <v>125</v>
      </c>
      <c r="T22" s="81"/>
      <c r="U22" s="81">
        <v>58</v>
      </c>
      <c r="V22" s="81"/>
      <c r="W22" s="81">
        <v>53</v>
      </c>
      <c r="X22" s="81"/>
      <c r="Y22" s="81"/>
      <c r="Z22" s="164"/>
      <c r="AA22" s="259"/>
      <c r="AB22" s="81"/>
      <c r="AC22" s="256">
        <v>95</v>
      </c>
      <c r="AD22" s="81"/>
      <c r="AE22" s="81"/>
      <c r="AF22" s="81">
        <v>125</v>
      </c>
      <c r="AG22" s="81"/>
      <c r="AH22" s="81">
        <v>42</v>
      </c>
      <c r="AI22" s="81">
        <v>85</v>
      </c>
      <c r="AJ22" s="81"/>
      <c r="AK22" s="81"/>
      <c r="AL22" s="81"/>
      <c r="AM22" s="81"/>
      <c r="AN22" s="81">
        <v>86</v>
      </c>
      <c r="AO22" s="81"/>
      <c r="AP22" s="81"/>
      <c r="AQ22" s="81">
        <v>43</v>
      </c>
      <c r="AR22" s="81"/>
      <c r="AS22" s="81"/>
      <c r="AT22" s="81"/>
      <c r="AU22" s="81">
        <v>180</v>
      </c>
      <c r="AV22" s="81"/>
      <c r="AW22" s="256"/>
      <c r="AX22" s="164"/>
      <c r="AY22" s="1097">
        <v>20</v>
      </c>
      <c r="AZ22" s="286">
        <f t="shared" si="0"/>
        <v>1355</v>
      </c>
      <c r="BA22" s="261">
        <f t="shared" si="1"/>
        <v>16</v>
      </c>
    </row>
    <row r="23" spans="1:53" ht="15.75" x14ac:dyDescent="0.25">
      <c r="A23" s="171" t="s">
        <v>52</v>
      </c>
      <c r="B23" s="2095" t="s">
        <v>13</v>
      </c>
      <c r="C23" s="162" t="s">
        <v>410</v>
      </c>
      <c r="D23" s="26" t="s">
        <v>411</v>
      </c>
      <c r="E23" s="256">
        <v>2012</v>
      </c>
      <c r="F23" s="279" t="s">
        <v>506</v>
      </c>
      <c r="G23" s="342"/>
      <c r="H23" s="259">
        <v>50</v>
      </c>
      <c r="I23" s="81">
        <v>100</v>
      </c>
      <c r="J23" s="81">
        <v>60</v>
      </c>
      <c r="K23" s="81"/>
      <c r="L23" s="81"/>
      <c r="M23" s="81"/>
      <c r="N23" s="81">
        <v>38</v>
      </c>
      <c r="O23" s="81"/>
      <c r="P23" s="81"/>
      <c r="Q23" s="81"/>
      <c r="R23" s="81">
        <v>70</v>
      </c>
      <c r="S23" s="81"/>
      <c r="T23" s="81"/>
      <c r="U23" s="81"/>
      <c r="V23" s="81">
        <v>68</v>
      </c>
      <c r="W23" s="81"/>
      <c r="X23" s="81">
        <v>53</v>
      </c>
      <c r="Y23" s="81"/>
      <c r="Z23" s="164"/>
      <c r="AA23" s="259"/>
      <c r="AB23" s="81"/>
      <c r="AC23" s="256"/>
      <c r="AD23" s="79">
        <v>105</v>
      </c>
      <c r="AE23" s="81"/>
      <c r="AF23" s="81"/>
      <c r="AG23" s="81"/>
      <c r="AH23" s="81">
        <v>100</v>
      </c>
      <c r="AI23" s="81"/>
      <c r="AJ23" s="81">
        <v>100</v>
      </c>
      <c r="AK23" s="81"/>
      <c r="AL23" s="81"/>
      <c r="AM23" s="81">
        <v>120</v>
      </c>
      <c r="AN23" s="81"/>
      <c r="AO23" s="81">
        <v>72</v>
      </c>
      <c r="AP23" s="81"/>
      <c r="AQ23" s="81">
        <v>77</v>
      </c>
      <c r="AR23" s="81"/>
      <c r="AS23" s="81">
        <v>85</v>
      </c>
      <c r="AT23" s="81"/>
      <c r="AU23" s="81"/>
      <c r="AV23" s="81"/>
      <c r="AW23" s="256"/>
      <c r="AX23" s="164"/>
      <c r="AY23" s="1097">
        <v>30</v>
      </c>
      <c r="AZ23" s="286">
        <f t="shared" si="0"/>
        <v>1268</v>
      </c>
      <c r="BA23" s="261">
        <f t="shared" si="1"/>
        <v>17</v>
      </c>
    </row>
    <row r="24" spans="1:53" ht="15.75" x14ac:dyDescent="0.25">
      <c r="A24" s="171" t="s">
        <v>53</v>
      </c>
      <c r="B24" s="2095" t="s">
        <v>13</v>
      </c>
      <c r="C24" s="162" t="s">
        <v>115</v>
      </c>
      <c r="D24" s="26" t="s">
        <v>126</v>
      </c>
      <c r="E24" s="256">
        <v>2009</v>
      </c>
      <c r="F24" s="279" t="s">
        <v>506</v>
      </c>
      <c r="G24" s="342"/>
      <c r="H24" s="259"/>
      <c r="I24" s="81"/>
      <c r="J24" s="79">
        <v>150</v>
      </c>
      <c r="K24" s="81"/>
      <c r="L24" s="81"/>
      <c r="M24" s="81"/>
      <c r="N24" s="81"/>
      <c r="O24" s="81"/>
      <c r="P24" s="81"/>
      <c r="Q24" s="81">
        <v>105</v>
      </c>
      <c r="R24" s="81"/>
      <c r="S24" s="81"/>
      <c r="T24" s="81"/>
      <c r="U24" s="81"/>
      <c r="V24" s="81"/>
      <c r="W24" s="81"/>
      <c r="X24" s="81"/>
      <c r="Y24" s="81">
        <v>95</v>
      </c>
      <c r="Z24" s="164"/>
      <c r="AA24" s="259"/>
      <c r="AB24" s="81"/>
      <c r="AC24" s="256"/>
      <c r="AD24" s="79"/>
      <c r="AE24" s="81">
        <v>135</v>
      </c>
      <c r="AF24" s="81"/>
      <c r="AG24" s="81"/>
      <c r="AH24" s="81"/>
      <c r="AI24" s="81"/>
      <c r="AJ24" s="81"/>
      <c r="AK24" s="81">
        <v>105</v>
      </c>
      <c r="AL24" s="81">
        <v>120</v>
      </c>
      <c r="AM24" s="81"/>
      <c r="AN24" s="81"/>
      <c r="AO24" s="81">
        <v>165</v>
      </c>
      <c r="AP24" s="81">
        <v>77</v>
      </c>
      <c r="AQ24" s="81"/>
      <c r="AR24" s="81"/>
      <c r="AS24" s="81"/>
      <c r="AT24" s="81"/>
      <c r="AU24" s="81"/>
      <c r="AV24" s="81">
        <v>180</v>
      </c>
      <c r="AW24" s="256"/>
      <c r="AX24" s="164"/>
      <c r="AY24" s="1097">
        <v>10</v>
      </c>
      <c r="AZ24" s="286">
        <f t="shared" si="0"/>
        <v>1232</v>
      </c>
      <c r="BA24" s="261">
        <f t="shared" si="1"/>
        <v>10</v>
      </c>
    </row>
    <row r="25" spans="1:53" ht="15.75" x14ac:dyDescent="0.25">
      <c r="A25" s="171" t="s">
        <v>54</v>
      </c>
      <c r="B25" s="2095" t="s">
        <v>6</v>
      </c>
      <c r="C25" s="162" t="s">
        <v>709</v>
      </c>
      <c r="D25" s="26" t="s">
        <v>166</v>
      </c>
      <c r="E25" s="256">
        <v>2014</v>
      </c>
      <c r="F25" s="302" t="s">
        <v>507</v>
      </c>
      <c r="G25" s="342"/>
      <c r="H25" s="259"/>
      <c r="I25" s="81"/>
      <c r="J25" s="79"/>
      <c r="K25" s="81"/>
      <c r="L25" s="81"/>
      <c r="M25" s="81">
        <v>68</v>
      </c>
      <c r="N25" s="81"/>
      <c r="O25" s="81"/>
      <c r="P25" s="81">
        <v>85</v>
      </c>
      <c r="Q25" s="81"/>
      <c r="R25" s="81">
        <v>51</v>
      </c>
      <c r="S25" s="81"/>
      <c r="T25" s="81">
        <v>125</v>
      </c>
      <c r="U25" s="81"/>
      <c r="V25" s="81">
        <v>29</v>
      </c>
      <c r="W25" s="81"/>
      <c r="X25" s="81"/>
      <c r="Y25" s="81"/>
      <c r="Z25" s="164"/>
      <c r="AA25" s="259"/>
      <c r="AB25" s="81">
        <v>115</v>
      </c>
      <c r="AC25" s="256"/>
      <c r="AD25" s="79">
        <v>42</v>
      </c>
      <c r="AE25" s="81"/>
      <c r="AF25" s="81"/>
      <c r="AG25" s="81">
        <v>105</v>
      </c>
      <c r="AH25" s="81">
        <v>54</v>
      </c>
      <c r="AI25" s="81">
        <v>105</v>
      </c>
      <c r="AJ25" s="81"/>
      <c r="AK25" s="81"/>
      <c r="AL25" s="81"/>
      <c r="AM25" s="81">
        <v>72</v>
      </c>
      <c r="AN25" s="81">
        <v>180</v>
      </c>
      <c r="AO25" s="81"/>
      <c r="AP25" s="81"/>
      <c r="AQ25" s="81"/>
      <c r="AR25" s="81"/>
      <c r="AS25" s="81"/>
      <c r="AT25" s="81">
        <v>48</v>
      </c>
      <c r="AU25" s="81"/>
      <c r="AV25" s="81"/>
      <c r="AW25" s="256"/>
      <c r="AX25" s="164"/>
      <c r="AY25" s="1097">
        <v>20</v>
      </c>
      <c r="AZ25" s="286">
        <f t="shared" si="0"/>
        <v>1229</v>
      </c>
      <c r="BA25" s="261">
        <f t="shared" si="1"/>
        <v>15</v>
      </c>
    </row>
    <row r="26" spans="1:53" ht="15.75" x14ac:dyDescent="0.25">
      <c r="A26" s="171" t="s">
        <v>55</v>
      </c>
      <c r="B26" s="2095" t="s">
        <v>92</v>
      </c>
      <c r="C26" s="162" t="s">
        <v>132</v>
      </c>
      <c r="D26" s="26" t="s">
        <v>70</v>
      </c>
      <c r="E26" s="256">
        <v>2009</v>
      </c>
      <c r="F26" s="279" t="s">
        <v>506</v>
      </c>
      <c r="G26" s="342"/>
      <c r="H26" s="275"/>
      <c r="I26" s="81"/>
      <c r="J26" s="79">
        <v>125</v>
      </c>
      <c r="K26" s="81"/>
      <c r="L26" s="81"/>
      <c r="M26" s="81"/>
      <c r="N26" s="81"/>
      <c r="O26" s="81"/>
      <c r="P26" s="81"/>
      <c r="Q26" s="81">
        <v>115</v>
      </c>
      <c r="R26" s="81"/>
      <c r="S26" s="81"/>
      <c r="T26" s="81">
        <v>200</v>
      </c>
      <c r="U26" s="81"/>
      <c r="V26" s="81"/>
      <c r="W26" s="81"/>
      <c r="X26" s="81"/>
      <c r="Y26" s="81">
        <v>115</v>
      </c>
      <c r="Z26" s="164"/>
      <c r="AA26" s="259"/>
      <c r="AB26" s="81"/>
      <c r="AC26" s="256"/>
      <c r="AD26" s="79"/>
      <c r="AE26" s="81"/>
      <c r="AF26" s="81"/>
      <c r="AG26" s="81"/>
      <c r="AH26" s="81"/>
      <c r="AI26" s="81"/>
      <c r="AJ26" s="81"/>
      <c r="AK26" s="81"/>
      <c r="AL26" s="81">
        <v>113</v>
      </c>
      <c r="AM26" s="81"/>
      <c r="AN26" s="81"/>
      <c r="AO26" s="81">
        <v>260</v>
      </c>
      <c r="AP26" s="81">
        <v>65</v>
      </c>
      <c r="AQ26" s="81"/>
      <c r="AR26" s="81"/>
      <c r="AS26" s="81"/>
      <c r="AT26" s="81"/>
      <c r="AU26" s="81"/>
      <c r="AV26" s="81">
        <v>140</v>
      </c>
      <c r="AW26" s="256"/>
      <c r="AX26" s="164"/>
      <c r="AY26" s="1097"/>
      <c r="AZ26" s="286">
        <f t="shared" si="0"/>
        <v>1213</v>
      </c>
      <c r="BA26" s="261">
        <f t="shared" si="1"/>
        <v>8</v>
      </c>
    </row>
    <row r="27" spans="1:53" ht="15.75" x14ac:dyDescent="0.25">
      <c r="A27" s="171" t="s">
        <v>56</v>
      </c>
      <c r="B27" s="2095" t="s">
        <v>23</v>
      </c>
      <c r="C27" s="162" t="s">
        <v>150</v>
      </c>
      <c r="D27" s="26" t="s">
        <v>114</v>
      </c>
      <c r="E27" s="256">
        <v>2013</v>
      </c>
      <c r="F27" s="279" t="s">
        <v>506</v>
      </c>
      <c r="G27" s="342"/>
      <c r="H27" s="259">
        <v>27</v>
      </c>
      <c r="I27" s="81">
        <v>22</v>
      </c>
      <c r="J27" s="79"/>
      <c r="K27" s="81"/>
      <c r="L27" s="81">
        <v>150</v>
      </c>
      <c r="M27" s="81"/>
      <c r="N27" s="81"/>
      <c r="O27" s="81"/>
      <c r="P27" s="81"/>
      <c r="Q27" s="81"/>
      <c r="R27" s="81"/>
      <c r="S27" s="81"/>
      <c r="T27" s="81">
        <v>115</v>
      </c>
      <c r="U27" s="81"/>
      <c r="V27" s="81">
        <v>35</v>
      </c>
      <c r="W27" s="81"/>
      <c r="X27" s="81">
        <v>23</v>
      </c>
      <c r="Y27" s="81"/>
      <c r="Z27" s="164"/>
      <c r="AA27" s="259"/>
      <c r="AB27" s="81"/>
      <c r="AC27" s="256">
        <v>115</v>
      </c>
      <c r="AD27" s="79"/>
      <c r="AE27" s="81"/>
      <c r="AF27" s="81"/>
      <c r="AG27" s="81"/>
      <c r="AH27" s="81"/>
      <c r="AI27" s="81">
        <v>125</v>
      </c>
      <c r="AJ27" s="81"/>
      <c r="AK27" s="81"/>
      <c r="AL27" s="81"/>
      <c r="AM27" s="81">
        <v>59</v>
      </c>
      <c r="AN27" s="81">
        <v>150</v>
      </c>
      <c r="AO27" s="81"/>
      <c r="AP27" s="81"/>
      <c r="AQ27" s="81">
        <v>60</v>
      </c>
      <c r="AR27" s="81">
        <v>135</v>
      </c>
      <c r="AS27" s="81"/>
      <c r="AT27" s="81">
        <v>36</v>
      </c>
      <c r="AU27" s="81"/>
      <c r="AV27" s="81"/>
      <c r="AW27" s="256"/>
      <c r="AX27" s="164"/>
      <c r="AY27" s="1097">
        <v>10</v>
      </c>
      <c r="AZ27" s="286">
        <f t="shared" si="0"/>
        <v>1192</v>
      </c>
      <c r="BA27" s="261">
        <f t="shared" si="1"/>
        <v>14</v>
      </c>
    </row>
    <row r="28" spans="1:53" ht="15.75" x14ac:dyDescent="0.25">
      <c r="A28" s="171" t="s">
        <v>57</v>
      </c>
      <c r="B28" s="2096" t="s">
        <v>370</v>
      </c>
      <c r="C28" s="161" t="s">
        <v>356</v>
      </c>
      <c r="D28" s="83" t="s">
        <v>357</v>
      </c>
      <c r="E28" s="257">
        <v>2013</v>
      </c>
      <c r="F28" s="261" t="s">
        <v>506</v>
      </c>
      <c r="G28" s="342"/>
      <c r="H28" s="259">
        <v>29</v>
      </c>
      <c r="I28" s="81">
        <v>70</v>
      </c>
      <c r="J28" s="82"/>
      <c r="K28" s="81"/>
      <c r="L28" s="82"/>
      <c r="M28" s="81"/>
      <c r="N28" s="81"/>
      <c r="O28" s="81"/>
      <c r="P28" s="81">
        <v>105</v>
      </c>
      <c r="Q28" s="81"/>
      <c r="R28" s="81"/>
      <c r="S28" s="82"/>
      <c r="T28" s="81"/>
      <c r="U28" s="81"/>
      <c r="V28" s="81"/>
      <c r="W28" s="81"/>
      <c r="X28" s="82"/>
      <c r="Y28" s="82"/>
      <c r="Z28" s="165"/>
      <c r="AA28" s="275"/>
      <c r="AB28" s="82">
        <v>150</v>
      </c>
      <c r="AC28" s="257"/>
      <c r="AD28" s="80">
        <v>75</v>
      </c>
      <c r="AE28" s="82"/>
      <c r="AF28" s="82"/>
      <c r="AG28" s="82"/>
      <c r="AH28" s="82"/>
      <c r="AI28" s="82"/>
      <c r="AJ28" s="82">
        <v>63</v>
      </c>
      <c r="AK28" s="82"/>
      <c r="AL28" s="82"/>
      <c r="AM28" s="82">
        <v>210</v>
      </c>
      <c r="AN28" s="82">
        <v>300</v>
      </c>
      <c r="AO28" s="82"/>
      <c r="AP28" s="82"/>
      <c r="AQ28" s="82"/>
      <c r="AR28" s="82"/>
      <c r="AS28" s="82"/>
      <c r="AT28" s="82">
        <v>34</v>
      </c>
      <c r="AU28" s="82"/>
      <c r="AV28" s="82"/>
      <c r="AW28" s="257"/>
      <c r="AX28" s="165"/>
      <c r="AY28" s="286">
        <v>30</v>
      </c>
      <c r="AZ28" s="286">
        <f t="shared" si="0"/>
        <v>1156</v>
      </c>
      <c r="BA28" s="261">
        <f t="shared" si="1"/>
        <v>12</v>
      </c>
    </row>
    <row r="29" spans="1:53" ht="15.75" x14ac:dyDescent="0.25">
      <c r="A29" s="171" t="s">
        <v>58</v>
      </c>
      <c r="B29" s="2095" t="s">
        <v>23</v>
      </c>
      <c r="C29" s="162" t="s">
        <v>125</v>
      </c>
      <c r="D29" s="26" t="s">
        <v>126</v>
      </c>
      <c r="E29" s="256">
        <v>2009</v>
      </c>
      <c r="F29" s="279" t="s">
        <v>506</v>
      </c>
      <c r="G29" s="342"/>
      <c r="H29" s="259"/>
      <c r="I29" s="81"/>
      <c r="J29" s="79">
        <v>135</v>
      </c>
      <c r="K29" s="81"/>
      <c r="L29" s="81"/>
      <c r="M29" s="81"/>
      <c r="N29" s="81"/>
      <c r="O29" s="81"/>
      <c r="P29" s="81"/>
      <c r="Q29" s="81">
        <v>200</v>
      </c>
      <c r="R29" s="81"/>
      <c r="S29" s="81"/>
      <c r="T29" s="81"/>
      <c r="U29" s="81"/>
      <c r="V29" s="81"/>
      <c r="W29" s="81"/>
      <c r="X29" s="81"/>
      <c r="Y29" s="81">
        <v>150</v>
      </c>
      <c r="Z29" s="164"/>
      <c r="AA29" s="275"/>
      <c r="AB29" s="82"/>
      <c r="AC29" s="257"/>
      <c r="AD29" s="80"/>
      <c r="AE29" s="81">
        <v>170</v>
      </c>
      <c r="AF29" s="82"/>
      <c r="AG29" s="82"/>
      <c r="AH29" s="82"/>
      <c r="AI29" s="82"/>
      <c r="AJ29" s="82"/>
      <c r="AK29" s="81">
        <v>150</v>
      </c>
      <c r="AL29" s="81">
        <v>77</v>
      </c>
      <c r="AM29" s="81"/>
      <c r="AN29" s="81"/>
      <c r="AO29" s="81"/>
      <c r="AP29" s="81">
        <v>87</v>
      </c>
      <c r="AQ29" s="82"/>
      <c r="AR29" s="82"/>
      <c r="AS29" s="82"/>
      <c r="AT29" s="82"/>
      <c r="AU29" s="82"/>
      <c r="AV29" s="81">
        <v>81</v>
      </c>
      <c r="AW29" s="257"/>
      <c r="AX29" s="165"/>
      <c r="AY29" s="286"/>
      <c r="AZ29" s="286">
        <f t="shared" si="0"/>
        <v>1130</v>
      </c>
      <c r="BA29" s="261">
        <f t="shared" si="1"/>
        <v>8</v>
      </c>
    </row>
    <row r="30" spans="1:53" ht="15.75" x14ac:dyDescent="0.25">
      <c r="A30" s="171" t="s">
        <v>59</v>
      </c>
      <c r="B30" s="2095" t="s">
        <v>11</v>
      </c>
      <c r="C30" s="162" t="s">
        <v>843</v>
      </c>
      <c r="D30" s="26" t="s">
        <v>170</v>
      </c>
      <c r="E30" s="256">
        <v>2014</v>
      </c>
      <c r="F30" s="279" t="s">
        <v>506</v>
      </c>
      <c r="G30" s="342"/>
      <c r="H30" s="259"/>
      <c r="I30" s="81"/>
      <c r="J30" s="79"/>
      <c r="K30" s="81"/>
      <c r="L30" s="81"/>
      <c r="M30" s="81">
        <v>38</v>
      </c>
      <c r="N30" s="81"/>
      <c r="O30" s="81">
        <v>90</v>
      </c>
      <c r="P30" s="81"/>
      <c r="Q30" s="81"/>
      <c r="R30" s="81"/>
      <c r="S30" s="81"/>
      <c r="T30" s="81">
        <v>95</v>
      </c>
      <c r="U30" s="81">
        <v>43</v>
      </c>
      <c r="V30" s="81"/>
      <c r="W30" s="81">
        <v>58</v>
      </c>
      <c r="X30" s="81"/>
      <c r="Y30" s="81"/>
      <c r="Z30" s="164"/>
      <c r="AA30" s="259"/>
      <c r="AB30" s="81">
        <v>85</v>
      </c>
      <c r="AC30" s="256">
        <v>105</v>
      </c>
      <c r="AD30" s="79"/>
      <c r="AE30" s="81"/>
      <c r="AF30" s="81"/>
      <c r="AG30" s="81">
        <v>75</v>
      </c>
      <c r="AH30" s="81">
        <v>39</v>
      </c>
      <c r="AI30" s="81"/>
      <c r="AJ30" s="81"/>
      <c r="AK30" s="81"/>
      <c r="AL30" s="81"/>
      <c r="AM30" s="81">
        <v>26</v>
      </c>
      <c r="AN30" s="81">
        <v>130</v>
      </c>
      <c r="AO30" s="81"/>
      <c r="AP30" s="81"/>
      <c r="AQ30" s="81">
        <v>50</v>
      </c>
      <c r="AR30" s="81">
        <v>85</v>
      </c>
      <c r="AS30" s="81"/>
      <c r="AT30" s="81">
        <v>30</v>
      </c>
      <c r="AU30" s="81"/>
      <c r="AV30" s="81"/>
      <c r="AW30" s="256"/>
      <c r="AX30" s="164"/>
      <c r="AY30" s="1097"/>
      <c r="AZ30" s="286">
        <f t="shared" si="0"/>
        <v>1089</v>
      </c>
      <c r="BA30" s="261">
        <f t="shared" si="1"/>
        <v>14</v>
      </c>
    </row>
    <row r="31" spans="1:53" ht="15.75" x14ac:dyDescent="0.25">
      <c r="A31" s="171" t="s">
        <v>60</v>
      </c>
      <c r="B31" s="2095" t="s">
        <v>14</v>
      </c>
      <c r="C31" s="162" t="s">
        <v>154</v>
      </c>
      <c r="D31" s="26" t="s">
        <v>96</v>
      </c>
      <c r="E31" s="256">
        <v>2011</v>
      </c>
      <c r="F31" s="279" t="s">
        <v>506</v>
      </c>
      <c r="G31" s="342"/>
      <c r="H31" s="259"/>
      <c r="I31" s="81">
        <v>150</v>
      </c>
      <c r="J31" s="79"/>
      <c r="K31" s="81"/>
      <c r="L31" s="81"/>
      <c r="M31" s="81"/>
      <c r="N31" s="81"/>
      <c r="O31" s="81"/>
      <c r="P31" s="81"/>
      <c r="Q31" s="81"/>
      <c r="R31" s="81">
        <v>150</v>
      </c>
      <c r="S31" s="81"/>
      <c r="T31" s="81"/>
      <c r="U31" s="81"/>
      <c r="V31" s="81"/>
      <c r="W31" s="81"/>
      <c r="X31" s="81"/>
      <c r="Y31" s="81"/>
      <c r="Z31" s="164">
        <v>135</v>
      </c>
      <c r="AA31" s="259"/>
      <c r="AB31" s="81"/>
      <c r="AC31" s="256"/>
      <c r="AD31" s="79"/>
      <c r="AE31" s="81"/>
      <c r="AF31" s="81"/>
      <c r="AG31" s="81"/>
      <c r="AH31" s="81"/>
      <c r="AI31" s="81"/>
      <c r="AJ31" s="81"/>
      <c r="AK31" s="81"/>
      <c r="AL31" s="81"/>
      <c r="AM31" s="81">
        <v>210</v>
      </c>
      <c r="AN31" s="81"/>
      <c r="AO31" s="81"/>
      <c r="AP31" s="81"/>
      <c r="AQ31" s="81">
        <v>87</v>
      </c>
      <c r="AR31" s="81"/>
      <c r="AS31" s="81"/>
      <c r="AT31" s="81">
        <v>105</v>
      </c>
      <c r="AU31" s="81"/>
      <c r="AV31" s="81">
        <v>165</v>
      </c>
      <c r="AW31" s="256"/>
      <c r="AX31" s="164"/>
      <c r="AY31" s="1097"/>
      <c r="AZ31" s="286">
        <f t="shared" si="0"/>
        <v>1072</v>
      </c>
      <c r="BA31" s="261">
        <f t="shared" si="1"/>
        <v>7</v>
      </c>
    </row>
    <row r="32" spans="1:53" ht="15.75" x14ac:dyDescent="0.25">
      <c r="A32" s="171" t="s">
        <v>61</v>
      </c>
      <c r="B32" s="2095" t="s">
        <v>10</v>
      </c>
      <c r="C32" s="162" t="s">
        <v>521</v>
      </c>
      <c r="D32" s="26" t="s">
        <v>114</v>
      </c>
      <c r="E32" s="256">
        <v>2018</v>
      </c>
      <c r="F32" s="279" t="s">
        <v>506</v>
      </c>
      <c r="G32" s="342"/>
      <c r="H32" s="259"/>
      <c r="I32" s="81">
        <v>16</v>
      </c>
      <c r="J32" s="79"/>
      <c r="K32" s="81">
        <v>105</v>
      </c>
      <c r="L32" s="81"/>
      <c r="M32" s="81">
        <v>40</v>
      </c>
      <c r="N32" s="81"/>
      <c r="O32" s="81">
        <v>100</v>
      </c>
      <c r="P32" s="81"/>
      <c r="Q32" s="81"/>
      <c r="R32" s="81"/>
      <c r="S32" s="81"/>
      <c r="T32" s="81"/>
      <c r="U32" s="81">
        <v>23</v>
      </c>
      <c r="V32" s="81"/>
      <c r="W32" s="81">
        <v>26</v>
      </c>
      <c r="X32" s="81"/>
      <c r="Y32" s="81"/>
      <c r="Z32" s="164"/>
      <c r="AA32" s="259">
        <v>90</v>
      </c>
      <c r="AB32" s="81"/>
      <c r="AC32" s="256">
        <v>51</v>
      </c>
      <c r="AD32" s="79"/>
      <c r="AE32" s="81"/>
      <c r="AF32" s="81">
        <v>105</v>
      </c>
      <c r="AG32" s="81"/>
      <c r="AH32" s="81"/>
      <c r="AI32" s="81">
        <v>30</v>
      </c>
      <c r="AJ32" s="81"/>
      <c r="AK32" s="81"/>
      <c r="AL32" s="81"/>
      <c r="AM32" s="81"/>
      <c r="AN32" s="81">
        <v>123</v>
      </c>
      <c r="AO32" s="81"/>
      <c r="AP32" s="81"/>
      <c r="AQ32" s="81"/>
      <c r="AR32" s="81">
        <v>42</v>
      </c>
      <c r="AS32" s="81"/>
      <c r="AT32" s="81"/>
      <c r="AU32" s="81">
        <v>150</v>
      </c>
      <c r="AV32" s="81"/>
      <c r="AW32" s="256"/>
      <c r="AX32" s="164"/>
      <c r="AY32" s="1097">
        <v>20</v>
      </c>
      <c r="AZ32" s="286">
        <f t="shared" si="0"/>
        <v>1051</v>
      </c>
      <c r="BA32" s="261">
        <f t="shared" si="1"/>
        <v>15</v>
      </c>
    </row>
    <row r="33" spans="1:53" ht="15.75" x14ac:dyDescent="0.25">
      <c r="A33" s="171" t="s">
        <v>62</v>
      </c>
      <c r="B33" s="2095" t="s">
        <v>10</v>
      </c>
      <c r="C33" s="162" t="s">
        <v>685</v>
      </c>
      <c r="D33" s="26" t="s">
        <v>136</v>
      </c>
      <c r="E33" s="256">
        <v>2011</v>
      </c>
      <c r="F33" s="279" t="s">
        <v>506</v>
      </c>
      <c r="G33" s="342"/>
      <c r="H33" s="259"/>
      <c r="I33" s="81">
        <v>60</v>
      </c>
      <c r="J33" s="79">
        <v>42</v>
      </c>
      <c r="K33" s="81"/>
      <c r="L33" s="81"/>
      <c r="M33" s="81"/>
      <c r="N33" s="81">
        <v>45</v>
      </c>
      <c r="O33" s="81"/>
      <c r="P33" s="81"/>
      <c r="Q33" s="81">
        <v>65</v>
      </c>
      <c r="R33" s="81">
        <v>80</v>
      </c>
      <c r="S33" s="81"/>
      <c r="T33" s="81"/>
      <c r="U33" s="81"/>
      <c r="V33" s="81">
        <v>43</v>
      </c>
      <c r="W33" s="81"/>
      <c r="X33" s="81">
        <v>85</v>
      </c>
      <c r="Y33" s="81"/>
      <c r="Z33" s="164">
        <v>80</v>
      </c>
      <c r="AA33" s="259"/>
      <c r="AB33" s="81"/>
      <c r="AC33" s="256"/>
      <c r="AD33" s="79"/>
      <c r="AE33" s="81"/>
      <c r="AF33" s="81"/>
      <c r="AG33" s="81"/>
      <c r="AH33" s="81"/>
      <c r="AI33" s="81"/>
      <c r="AJ33" s="81">
        <v>63</v>
      </c>
      <c r="AK33" s="81"/>
      <c r="AL33" s="81"/>
      <c r="AM33" s="81">
        <v>39</v>
      </c>
      <c r="AN33" s="81"/>
      <c r="AO33" s="81">
        <v>77</v>
      </c>
      <c r="AP33" s="81"/>
      <c r="AQ33" s="81">
        <v>65</v>
      </c>
      <c r="AR33" s="81"/>
      <c r="AS33" s="81">
        <v>85</v>
      </c>
      <c r="AT33" s="81">
        <v>65</v>
      </c>
      <c r="AU33" s="81"/>
      <c r="AV33" s="81"/>
      <c r="AW33" s="256"/>
      <c r="AX33" s="164"/>
      <c r="AY33" s="1097">
        <v>10</v>
      </c>
      <c r="AZ33" s="286">
        <f t="shared" si="0"/>
        <v>1044</v>
      </c>
      <c r="BA33" s="261">
        <f t="shared" si="1"/>
        <v>15</v>
      </c>
    </row>
    <row r="34" spans="1:53" ht="15.75" x14ac:dyDescent="0.25">
      <c r="A34" s="171" t="s">
        <v>63</v>
      </c>
      <c r="B34" s="2095" t="s">
        <v>71</v>
      </c>
      <c r="C34" s="162" t="s">
        <v>552</v>
      </c>
      <c r="D34" s="26" t="s">
        <v>67</v>
      </c>
      <c r="E34" s="256">
        <v>2012</v>
      </c>
      <c r="F34" s="279" t="s">
        <v>506</v>
      </c>
      <c r="G34" s="342"/>
      <c r="H34" s="259"/>
      <c r="I34" s="81"/>
      <c r="J34" s="79"/>
      <c r="K34" s="81"/>
      <c r="L34" s="81"/>
      <c r="M34" s="81"/>
      <c r="N34" s="81"/>
      <c r="O34" s="81"/>
      <c r="P34" s="81"/>
      <c r="Q34" s="81">
        <v>170</v>
      </c>
      <c r="R34" s="81"/>
      <c r="S34" s="81"/>
      <c r="T34" s="81"/>
      <c r="U34" s="81"/>
      <c r="V34" s="81"/>
      <c r="W34" s="81"/>
      <c r="X34" s="81"/>
      <c r="Y34" s="81">
        <v>135</v>
      </c>
      <c r="Z34" s="164"/>
      <c r="AA34" s="259"/>
      <c r="AB34" s="81"/>
      <c r="AC34" s="256"/>
      <c r="AD34" s="79"/>
      <c r="AE34" s="81"/>
      <c r="AF34" s="81"/>
      <c r="AG34" s="81"/>
      <c r="AH34" s="81"/>
      <c r="AI34" s="81"/>
      <c r="AJ34" s="81"/>
      <c r="AK34" s="81">
        <v>200</v>
      </c>
      <c r="AL34" s="81">
        <v>165</v>
      </c>
      <c r="AM34" s="81"/>
      <c r="AN34" s="81"/>
      <c r="AO34" s="81">
        <v>195</v>
      </c>
      <c r="AP34" s="81"/>
      <c r="AQ34" s="81">
        <v>75</v>
      </c>
      <c r="AR34" s="81"/>
      <c r="AS34" s="81"/>
      <c r="AT34" s="81"/>
      <c r="AU34" s="81"/>
      <c r="AV34" s="81"/>
      <c r="AW34" s="256"/>
      <c r="AX34" s="164"/>
      <c r="AY34" s="1097">
        <v>30</v>
      </c>
      <c r="AZ34" s="286">
        <f t="shared" si="0"/>
        <v>1030</v>
      </c>
      <c r="BA34" s="261">
        <f t="shared" si="1"/>
        <v>9</v>
      </c>
    </row>
    <row r="35" spans="1:53" ht="15.75" x14ac:dyDescent="0.25">
      <c r="A35" s="171" t="s">
        <v>64</v>
      </c>
      <c r="B35" s="2095" t="s">
        <v>10</v>
      </c>
      <c r="C35" s="162" t="s">
        <v>169</v>
      </c>
      <c r="D35" s="26" t="s">
        <v>134</v>
      </c>
      <c r="E35" s="256">
        <v>2012</v>
      </c>
      <c r="F35" s="279" t="s">
        <v>506</v>
      </c>
      <c r="G35" s="342"/>
      <c r="H35" s="259"/>
      <c r="I35" s="81">
        <v>34</v>
      </c>
      <c r="J35" s="79">
        <v>45</v>
      </c>
      <c r="K35" s="81"/>
      <c r="L35" s="81"/>
      <c r="M35" s="81"/>
      <c r="N35" s="81">
        <v>75</v>
      </c>
      <c r="O35" s="81"/>
      <c r="P35" s="81"/>
      <c r="Q35" s="81"/>
      <c r="R35" s="81">
        <v>95</v>
      </c>
      <c r="S35" s="81"/>
      <c r="T35" s="81"/>
      <c r="U35" s="81"/>
      <c r="V35" s="81">
        <v>85</v>
      </c>
      <c r="W35" s="81"/>
      <c r="X35" s="81">
        <v>63</v>
      </c>
      <c r="Y35" s="81"/>
      <c r="Z35" s="164">
        <v>75</v>
      </c>
      <c r="AA35" s="259"/>
      <c r="AB35" s="81"/>
      <c r="AC35" s="256"/>
      <c r="AD35" s="79"/>
      <c r="AE35" s="81"/>
      <c r="AF35" s="81"/>
      <c r="AG35" s="81"/>
      <c r="AH35" s="81"/>
      <c r="AI35" s="81"/>
      <c r="AJ35" s="81"/>
      <c r="AK35" s="81"/>
      <c r="AL35" s="81"/>
      <c r="AM35" s="81">
        <v>130</v>
      </c>
      <c r="AN35" s="81"/>
      <c r="AO35" s="81">
        <v>68</v>
      </c>
      <c r="AP35" s="81"/>
      <c r="AQ35" s="81">
        <v>65</v>
      </c>
      <c r="AR35" s="81"/>
      <c r="AS35" s="81">
        <v>100</v>
      </c>
      <c r="AT35" s="81">
        <v>70</v>
      </c>
      <c r="AU35" s="81"/>
      <c r="AV35" s="81"/>
      <c r="AW35" s="256"/>
      <c r="AX35" s="164"/>
      <c r="AY35" s="1097"/>
      <c r="AZ35" s="286">
        <f t="shared" si="0"/>
        <v>1025</v>
      </c>
      <c r="BA35" s="261">
        <f t="shared" si="1"/>
        <v>12</v>
      </c>
    </row>
    <row r="36" spans="1:53" ht="15.75" x14ac:dyDescent="0.25">
      <c r="A36" s="171" t="s">
        <v>97</v>
      </c>
      <c r="B36" s="2096" t="s">
        <v>10</v>
      </c>
      <c r="C36" s="161" t="s">
        <v>619</v>
      </c>
      <c r="D36" s="83" t="s">
        <v>840</v>
      </c>
      <c r="E36" s="257">
        <v>2013</v>
      </c>
      <c r="F36" s="261" t="s">
        <v>506</v>
      </c>
      <c r="G36" s="343"/>
      <c r="H36" s="275"/>
      <c r="I36" s="82"/>
      <c r="J36" s="80"/>
      <c r="K36" s="82"/>
      <c r="L36" s="82">
        <v>95</v>
      </c>
      <c r="M36" s="82">
        <v>50</v>
      </c>
      <c r="N36" s="82"/>
      <c r="O36" s="82"/>
      <c r="P36" s="82">
        <v>60</v>
      </c>
      <c r="Q36" s="82"/>
      <c r="R36" s="82"/>
      <c r="S36" s="82"/>
      <c r="T36" s="82"/>
      <c r="U36" s="82"/>
      <c r="V36" s="82"/>
      <c r="W36" s="82">
        <v>27</v>
      </c>
      <c r="X36" s="82"/>
      <c r="Y36" s="82"/>
      <c r="Z36" s="165"/>
      <c r="AA36" s="275"/>
      <c r="AB36" s="82">
        <v>80</v>
      </c>
      <c r="AC36" s="257">
        <v>70</v>
      </c>
      <c r="AD36" s="80"/>
      <c r="AE36" s="82"/>
      <c r="AF36" s="82"/>
      <c r="AG36" s="82">
        <v>45</v>
      </c>
      <c r="AH36" s="82"/>
      <c r="AI36" s="82"/>
      <c r="AJ36" s="82"/>
      <c r="AK36" s="82"/>
      <c r="AL36" s="82"/>
      <c r="AM36" s="82">
        <v>120</v>
      </c>
      <c r="AN36" s="82">
        <v>230</v>
      </c>
      <c r="AO36" s="82"/>
      <c r="AP36" s="82"/>
      <c r="AQ36" s="82">
        <v>75</v>
      </c>
      <c r="AR36" s="82">
        <v>39</v>
      </c>
      <c r="AS36" s="82"/>
      <c r="AT36" s="82"/>
      <c r="AU36" s="82"/>
      <c r="AV36" s="82"/>
      <c r="AW36" s="257"/>
      <c r="AX36" s="165"/>
      <c r="AY36" s="286">
        <v>10</v>
      </c>
      <c r="AZ36" s="286">
        <f t="shared" si="0"/>
        <v>1011</v>
      </c>
      <c r="BA36" s="261">
        <f t="shared" si="1"/>
        <v>12</v>
      </c>
    </row>
    <row r="37" spans="1:53" ht="15.75" x14ac:dyDescent="0.25">
      <c r="A37" s="171" t="s">
        <v>98</v>
      </c>
      <c r="B37" s="2096" t="s">
        <v>10</v>
      </c>
      <c r="C37" s="161" t="s">
        <v>678</v>
      </c>
      <c r="D37" s="83" t="s">
        <v>679</v>
      </c>
      <c r="E37" s="257">
        <v>2017</v>
      </c>
      <c r="F37" s="261" t="s">
        <v>506</v>
      </c>
      <c r="G37" s="343"/>
      <c r="H37" s="275"/>
      <c r="I37" s="82"/>
      <c r="J37" s="80"/>
      <c r="K37" s="82">
        <v>100</v>
      </c>
      <c r="L37" s="82"/>
      <c r="M37" s="82">
        <v>26</v>
      </c>
      <c r="N37" s="82"/>
      <c r="O37" s="82">
        <v>75</v>
      </c>
      <c r="P37" s="82"/>
      <c r="Q37" s="82"/>
      <c r="R37" s="82"/>
      <c r="S37" s="82">
        <v>85</v>
      </c>
      <c r="T37" s="82"/>
      <c r="U37" s="82">
        <v>35</v>
      </c>
      <c r="V37" s="82"/>
      <c r="W37" s="82">
        <v>23</v>
      </c>
      <c r="X37" s="82"/>
      <c r="Y37" s="82"/>
      <c r="Z37" s="165"/>
      <c r="AA37" s="275">
        <v>85</v>
      </c>
      <c r="AB37" s="82"/>
      <c r="AC37" s="257"/>
      <c r="AD37" s="80"/>
      <c r="AE37" s="82"/>
      <c r="AF37" s="82">
        <v>95</v>
      </c>
      <c r="AG37" s="82"/>
      <c r="AH37" s="82"/>
      <c r="AI37" s="82">
        <v>28</v>
      </c>
      <c r="AJ37" s="82"/>
      <c r="AK37" s="82"/>
      <c r="AL37" s="82"/>
      <c r="AM37" s="82"/>
      <c r="AN37" s="82">
        <v>195</v>
      </c>
      <c r="AO37" s="82"/>
      <c r="AP37" s="82"/>
      <c r="AQ37" s="82"/>
      <c r="AR37" s="82"/>
      <c r="AS37" s="82"/>
      <c r="AT37" s="82"/>
      <c r="AU37" s="82">
        <v>113</v>
      </c>
      <c r="AV37" s="81"/>
      <c r="AW37" s="256"/>
      <c r="AX37" s="164"/>
      <c r="AY37" s="1097"/>
      <c r="AZ37" s="286">
        <f t="shared" si="0"/>
        <v>970</v>
      </c>
      <c r="BA37" s="261">
        <f t="shared" si="1"/>
        <v>11</v>
      </c>
    </row>
    <row r="38" spans="1:53" ht="15.75" x14ac:dyDescent="0.25">
      <c r="A38" s="171" t="s">
        <v>99</v>
      </c>
      <c r="B38" s="2097" t="s">
        <v>71</v>
      </c>
      <c r="C38" s="288" t="s">
        <v>83</v>
      </c>
      <c r="D38" s="170" t="s">
        <v>82</v>
      </c>
      <c r="E38" s="256">
        <v>2011</v>
      </c>
      <c r="F38" s="279" t="s">
        <v>506</v>
      </c>
      <c r="G38" s="342"/>
      <c r="H38" s="259"/>
      <c r="I38" s="81"/>
      <c r="J38" s="79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>
        <v>170</v>
      </c>
      <c r="Z38" s="164"/>
      <c r="AA38" s="259"/>
      <c r="AB38" s="81"/>
      <c r="AC38" s="256"/>
      <c r="AD38" s="79"/>
      <c r="AE38" s="81"/>
      <c r="AF38" s="81"/>
      <c r="AG38" s="81"/>
      <c r="AH38" s="81"/>
      <c r="AI38" s="81"/>
      <c r="AJ38" s="81"/>
      <c r="AK38" s="81"/>
      <c r="AL38" s="81">
        <v>260</v>
      </c>
      <c r="AM38" s="81"/>
      <c r="AN38" s="81"/>
      <c r="AO38" s="81">
        <v>300</v>
      </c>
      <c r="AP38" s="81"/>
      <c r="AQ38" s="81"/>
      <c r="AR38" s="81"/>
      <c r="AS38" s="81"/>
      <c r="AT38" s="81"/>
      <c r="AU38" s="81"/>
      <c r="AV38" s="81">
        <v>150</v>
      </c>
      <c r="AW38" s="256"/>
      <c r="AX38" s="164"/>
      <c r="AY38" s="1097">
        <v>30</v>
      </c>
      <c r="AZ38" s="286">
        <f t="shared" si="0"/>
        <v>950</v>
      </c>
      <c r="BA38" s="261">
        <f t="shared" si="1"/>
        <v>7</v>
      </c>
    </row>
    <row r="39" spans="1:53" ht="15.75" x14ac:dyDescent="0.25">
      <c r="A39" s="171" t="s">
        <v>100</v>
      </c>
      <c r="B39" s="2095" t="s">
        <v>10</v>
      </c>
      <c r="C39" s="162" t="s">
        <v>837</v>
      </c>
      <c r="D39" s="26" t="s">
        <v>136</v>
      </c>
      <c r="E39" s="256">
        <v>2014</v>
      </c>
      <c r="F39" s="279" t="s">
        <v>506</v>
      </c>
      <c r="G39" s="342"/>
      <c r="H39" s="259"/>
      <c r="I39" s="81"/>
      <c r="J39" s="79"/>
      <c r="K39" s="81"/>
      <c r="L39" s="81">
        <v>90</v>
      </c>
      <c r="M39" s="81">
        <v>35</v>
      </c>
      <c r="N39" s="81"/>
      <c r="O39" s="81"/>
      <c r="P39" s="81">
        <v>57</v>
      </c>
      <c r="Q39" s="81"/>
      <c r="R39" s="81"/>
      <c r="S39" s="81"/>
      <c r="T39" s="81"/>
      <c r="U39" s="81">
        <v>33</v>
      </c>
      <c r="V39" s="81"/>
      <c r="W39" s="81">
        <v>40</v>
      </c>
      <c r="X39" s="81"/>
      <c r="Y39" s="81"/>
      <c r="Z39" s="164"/>
      <c r="AA39" s="259"/>
      <c r="AB39" s="81">
        <v>75</v>
      </c>
      <c r="AC39" s="256">
        <v>75</v>
      </c>
      <c r="AD39" s="79"/>
      <c r="AE39" s="81"/>
      <c r="AF39" s="81"/>
      <c r="AG39" s="81">
        <v>100</v>
      </c>
      <c r="AH39" s="81"/>
      <c r="AI39" s="81">
        <v>75</v>
      </c>
      <c r="AJ39" s="81"/>
      <c r="AK39" s="81"/>
      <c r="AL39" s="81"/>
      <c r="AM39" s="81">
        <v>36</v>
      </c>
      <c r="AN39" s="81">
        <v>72</v>
      </c>
      <c r="AO39" s="81"/>
      <c r="AP39" s="81"/>
      <c r="AQ39" s="81"/>
      <c r="AR39" s="81">
        <v>57</v>
      </c>
      <c r="AS39" s="81"/>
      <c r="AT39" s="81">
        <v>22</v>
      </c>
      <c r="AU39" s="81"/>
      <c r="AV39" s="81"/>
      <c r="AW39" s="256"/>
      <c r="AX39" s="164"/>
      <c r="AY39" s="1097">
        <v>10</v>
      </c>
      <c r="AZ39" s="286">
        <f t="shared" si="0"/>
        <v>907</v>
      </c>
      <c r="BA39" s="261">
        <f t="shared" si="1"/>
        <v>14</v>
      </c>
    </row>
    <row r="40" spans="1:53" ht="15.75" x14ac:dyDescent="0.25">
      <c r="A40" s="171" t="s">
        <v>101</v>
      </c>
      <c r="B40" s="2095" t="s">
        <v>13</v>
      </c>
      <c r="C40" s="162" t="s">
        <v>522</v>
      </c>
      <c r="D40" s="26" t="s">
        <v>70</v>
      </c>
      <c r="E40" s="256">
        <v>2016</v>
      </c>
      <c r="F40" s="279" t="s">
        <v>506</v>
      </c>
      <c r="G40" s="342">
        <v>58</v>
      </c>
      <c r="H40" s="81"/>
      <c r="I40" s="81">
        <v>36</v>
      </c>
      <c r="J40" s="79"/>
      <c r="K40" s="81">
        <v>115</v>
      </c>
      <c r="L40" s="81"/>
      <c r="M40" s="81"/>
      <c r="N40" s="81"/>
      <c r="O40" s="81">
        <v>135</v>
      </c>
      <c r="P40" s="81"/>
      <c r="Q40" s="81"/>
      <c r="R40" s="81"/>
      <c r="S40" s="81">
        <v>100</v>
      </c>
      <c r="T40" s="81"/>
      <c r="U40" s="81"/>
      <c r="V40" s="81"/>
      <c r="W40" s="81">
        <v>35</v>
      </c>
      <c r="X40" s="81"/>
      <c r="Y40" s="81"/>
      <c r="Z40" s="164"/>
      <c r="AA40" s="259"/>
      <c r="AB40" s="81"/>
      <c r="AC40" s="256"/>
      <c r="AD40" s="79"/>
      <c r="AE40" s="81"/>
      <c r="AF40" s="81">
        <v>135</v>
      </c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>
        <v>195</v>
      </c>
      <c r="AV40" s="81"/>
      <c r="AW40" s="256"/>
      <c r="AX40" s="164"/>
      <c r="AY40" s="1097"/>
      <c r="AZ40" s="286">
        <f t="shared" si="0"/>
        <v>889</v>
      </c>
      <c r="BA40" s="261">
        <f t="shared" si="1"/>
        <v>8</v>
      </c>
    </row>
    <row r="41" spans="1:53" ht="15.75" x14ac:dyDescent="0.25">
      <c r="A41" s="171" t="s">
        <v>102</v>
      </c>
      <c r="B41" s="2095" t="s">
        <v>471</v>
      </c>
      <c r="C41" s="162" t="s">
        <v>472</v>
      </c>
      <c r="D41" s="26" t="s">
        <v>137</v>
      </c>
      <c r="E41" s="256">
        <v>2015</v>
      </c>
      <c r="F41" s="279" t="s">
        <v>506</v>
      </c>
      <c r="G41" s="342"/>
      <c r="H41" s="81">
        <v>100</v>
      </c>
      <c r="I41" s="81">
        <v>90</v>
      </c>
      <c r="J41" s="79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164"/>
      <c r="AA41" s="259"/>
      <c r="AB41" s="81"/>
      <c r="AC41" s="256"/>
      <c r="AD41" s="81"/>
      <c r="AE41" s="81"/>
      <c r="AF41" s="81"/>
      <c r="AG41" s="81"/>
      <c r="AH41" s="81"/>
      <c r="AI41" s="81"/>
      <c r="AJ41" s="81"/>
      <c r="AK41" s="81"/>
      <c r="AL41" s="81">
        <v>98</v>
      </c>
      <c r="AM41" s="81"/>
      <c r="AN41" s="81">
        <v>300</v>
      </c>
      <c r="AO41" s="81"/>
      <c r="AP41" s="81"/>
      <c r="AQ41" s="81"/>
      <c r="AR41" s="81"/>
      <c r="AS41" s="81">
        <v>125</v>
      </c>
      <c r="AT41" s="81"/>
      <c r="AU41" s="81"/>
      <c r="AV41" s="81">
        <v>98</v>
      </c>
      <c r="AW41" s="256"/>
      <c r="AX41" s="164"/>
      <c r="AY41" s="1097"/>
      <c r="AZ41" s="286">
        <f t="shared" si="0"/>
        <v>871</v>
      </c>
      <c r="BA41" s="261">
        <f t="shared" si="1"/>
        <v>6</v>
      </c>
    </row>
    <row r="42" spans="1:53" ht="15.75" x14ac:dyDescent="0.25">
      <c r="A42" s="171" t="s">
        <v>103</v>
      </c>
      <c r="B42" s="2095" t="s">
        <v>71</v>
      </c>
      <c r="C42" s="162" t="s">
        <v>77</v>
      </c>
      <c r="D42" s="26" t="s">
        <v>78</v>
      </c>
      <c r="E42" s="256">
        <v>2013</v>
      </c>
      <c r="F42" s="279" t="s">
        <v>506</v>
      </c>
      <c r="G42" s="342"/>
      <c r="H42" s="81"/>
      <c r="I42" s="81">
        <v>125</v>
      </c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94"/>
      <c r="X42" s="81"/>
      <c r="Y42" s="81"/>
      <c r="Z42" s="164"/>
      <c r="AA42" s="259"/>
      <c r="AB42" s="81"/>
      <c r="AC42" s="256"/>
      <c r="AD42" s="79"/>
      <c r="AE42" s="81"/>
      <c r="AF42" s="81"/>
      <c r="AG42" s="81"/>
      <c r="AH42" s="81"/>
      <c r="AI42" s="81"/>
      <c r="AJ42" s="81"/>
      <c r="AK42" s="81"/>
      <c r="AL42" s="81"/>
      <c r="AM42" s="81">
        <v>165</v>
      </c>
      <c r="AN42" s="81"/>
      <c r="AO42" s="81">
        <v>210</v>
      </c>
      <c r="AP42" s="81"/>
      <c r="AQ42" s="81">
        <v>75</v>
      </c>
      <c r="AR42" s="81"/>
      <c r="AS42" s="81"/>
      <c r="AT42" s="81">
        <v>125</v>
      </c>
      <c r="AU42" s="81"/>
      <c r="AV42" s="81">
        <v>86</v>
      </c>
      <c r="AW42" s="256"/>
      <c r="AX42" s="164"/>
      <c r="AY42" s="1097">
        <v>20</v>
      </c>
      <c r="AZ42" s="286">
        <f t="shared" si="0"/>
        <v>866</v>
      </c>
      <c r="BA42" s="261">
        <f t="shared" si="1"/>
        <v>8</v>
      </c>
    </row>
    <row r="43" spans="1:53" ht="15.75" x14ac:dyDescent="0.25">
      <c r="A43" s="171" t="s">
        <v>104</v>
      </c>
      <c r="B43" s="2095" t="s">
        <v>92</v>
      </c>
      <c r="C43" s="162" t="s">
        <v>504</v>
      </c>
      <c r="D43" s="26" t="s">
        <v>173</v>
      </c>
      <c r="E43" s="256">
        <v>2013</v>
      </c>
      <c r="F43" s="279" t="s">
        <v>506</v>
      </c>
      <c r="G43" s="342"/>
      <c r="H43" s="81"/>
      <c r="I43" s="81"/>
      <c r="J43" s="79"/>
      <c r="K43" s="81"/>
      <c r="L43" s="81">
        <v>115</v>
      </c>
      <c r="M43" s="81"/>
      <c r="N43" s="81"/>
      <c r="O43" s="81"/>
      <c r="P43" s="81">
        <v>100</v>
      </c>
      <c r="Q43" s="81"/>
      <c r="R43" s="81"/>
      <c r="S43" s="81"/>
      <c r="T43" s="81"/>
      <c r="U43" s="81"/>
      <c r="V43" s="81"/>
      <c r="W43" s="81">
        <v>85</v>
      </c>
      <c r="X43" s="81"/>
      <c r="Y43" s="81"/>
      <c r="Z43" s="164"/>
      <c r="AA43" s="259"/>
      <c r="AB43" s="81"/>
      <c r="AC43" s="256">
        <v>125</v>
      </c>
      <c r="AD43" s="79"/>
      <c r="AE43" s="81"/>
      <c r="AF43" s="81"/>
      <c r="AG43" s="81">
        <v>125</v>
      </c>
      <c r="AH43" s="81"/>
      <c r="AI43" s="81"/>
      <c r="AJ43" s="81"/>
      <c r="AK43" s="81"/>
      <c r="AL43" s="81"/>
      <c r="AM43" s="81"/>
      <c r="AN43" s="81"/>
      <c r="AO43" s="81"/>
      <c r="AP43" s="81">
        <v>60</v>
      </c>
      <c r="AQ43" s="81"/>
      <c r="AR43" s="81">
        <v>105</v>
      </c>
      <c r="AS43" s="81"/>
      <c r="AT43" s="81"/>
      <c r="AU43" s="81"/>
      <c r="AV43" s="81"/>
      <c r="AW43" s="256"/>
      <c r="AX43" s="164"/>
      <c r="AY43" s="1097"/>
      <c r="AZ43" s="286">
        <f t="shared" si="0"/>
        <v>785</v>
      </c>
      <c r="BA43" s="261">
        <f t="shared" si="1"/>
        <v>7</v>
      </c>
    </row>
    <row r="44" spans="1:53" ht="15.75" x14ac:dyDescent="0.25">
      <c r="A44" s="171" t="s">
        <v>105</v>
      </c>
      <c r="B44" s="2096" t="s">
        <v>653</v>
      </c>
      <c r="C44" s="161" t="s">
        <v>482</v>
      </c>
      <c r="D44" s="83" t="s">
        <v>124</v>
      </c>
      <c r="E44" s="257">
        <v>2012</v>
      </c>
      <c r="F44" s="261" t="s">
        <v>506</v>
      </c>
      <c r="G44" s="343"/>
      <c r="H44" s="82">
        <v>53</v>
      </c>
      <c r="I44" s="82"/>
      <c r="J44" s="80"/>
      <c r="K44" s="82"/>
      <c r="L44" s="82"/>
      <c r="M44" s="82"/>
      <c r="N44" s="82">
        <v>35</v>
      </c>
      <c r="O44" s="82"/>
      <c r="P44" s="82"/>
      <c r="Q44" s="82"/>
      <c r="R44" s="82"/>
      <c r="S44" s="82"/>
      <c r="T44" s="82"/>
      <c r="U44" s="82"/>
      <c r="V44" s="82"/>
      <c r="W44" s="82"/>
      <c r="X44" s="82">
        <v>50</v>
      </c>
      <c r="Y44" s="82"/>
      <c r="Z44" s="165"/>
      <c r="AA44" s="275"/>
      <c r="AB44" s="82"/>
      <c r="AC44" s="257"/>
      <c r="AD44" s="80">
        <v>100</v>
      </c>
      <c r="AE44" s="82"/>
      <c r="AF44" s="82"/>
      <c r="AG44" s="82"/>
      <c r="AH44" s="82"/>
      <c r="AI44" s="82"/>
      <c r="AJ44" s="82">
        <v>51</v>
      </c>
      <c r="AK44" s="82"/>
      <c r="AL44" s="82"/>
      <c r="AM44" s="82">
        <v>165</v>
      </c>
      <c r="AN44" s="82"/>
      <c r="AO44" s="82">
        <v>195</v>
      </c>
      <c r="AP44" s="82"/>
      <c r="AQ44" s="82"/>
      <c r="AR44" s="82"/>
      <c r="AS44" s="82"/>
      <c r="AT44" s="82">
        <v>45</v>
      </c>
      <c r="AU44" s="82"/>
      <c r="AV44" s="82"/>
      <c r="AW44" s="257"/>
      <c r="AX44" s="165"/>
      <c r="AY44" s="286">
        <v>10</v>
      </c>
      <c r="AZ44" s="286">
        <f t="shared" si="0"/>
        <v>784</v>
      </c>
      <c r="BA44" s="261">
        <f t="shared" si="1"/>
        <v>9</v>
      </c>
    </row>
    <row r="45" spans="1:53" ht="15.75" x14ac:dyDescent="0.25">
      <c r="A45" s="171" t="s">
        <v>106</v>
      </c>
      <c r="B45" s="2095" t="s">
        <v>71</v>
      </c>
      <c r="C45" s="162" t="s">
        <v>677</v>
      </c>
      <c r="D45" s="26" t="s">
        <v>80</v>
      </c>
      <c r="E45" s="256">
        <v>2016</v>
      </c>
      <c r="F45" s="279" t="s">
        <v>506</v>
      </c>
      <c r="G45" s="342">
        <v>75</v>
      </c>
      <c r="H45" s="81"/>
      <c r="I45" s="81"/>
      <c r="J45" s="79"/>
      <c r="K45" s="81">
        <v>150</v>
      </c>
      <c r="L45" s="81"/>
      <c r="M45" s="81">
        <v>75</v>
      </c>
      <c r="N45" s="81"/>
      <c r="O45" s="81">
        <v>115</v>
      </c>
      <c r="P45" s="81"/>
      <c r="Q45" s="81"/>
      <c r="R45" s="81"/>
      <c r="S45" s="81">
        <v>135</v>
      </c>
      <c r="T45" s="81"/>
      <c r="U45" s="81"/>
      <c r="V45" s="81"/>
      <c r="W45" s="81"/>
      <c r="X45" s="81"/>
      <c r="Y45" s="81"/>
      <c r="Z45" s="164"/>
      <c r="AA45" s="259">
        <v>125</v>
      </c>
      <c r="AB45" s="81"/>
      <c r="AC45" s="256"/>
      <c r="AD45" s="79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256"/>
      <c r="AX45" s="164"/>
      <c r="AY45" s="1097">
        <v>40</v>
      </c>
      <c r="AZ45" s="286">
        <f t="shared" si="0"/>
        <v>775</v>
      </c>
      <c r="BA45" s="261">
        <f t="shared" si="1"/>
        <v>10</v>
      </c>
    </row>
    <row r="46" spans="1:53" ht="15.75" x14ac:dyDescent="0.25">
      <c r="A46" s="171" t="s">
        <v>107</v>
      </c>
      <c r="B46" s="2096" t="s">
        <v>370</v>
      </c>
      <c r="C46" s="161" t="s">
        <v>380</v>
      </c>
      <c r="D46" s="83" t="s">
        <v>69</v>
      </c>
      <c r="E46" s="257">
        <v>2012</v>
      </c>
      <c r="F46" s="261" t="s">
        <v>506</v>
      </c>
      <c r="G46" s="343"/>
      <c r="H46" s="82">
        <v>45</v>
      </c>
      <c r="I46" s="82">
        <v>48</v>
      </c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>
        <v>48</v>
      </c>
      <c r="W46" s="167"/>
      <c r="X46" s="82">
        <v>24</v>
      </c>
      <c r="Y46" s="82"/>
      <c r="Z46" s="165"/>
      <c r="AA46" s="275"/>
      <c r="AB46" s="82"/>
      <c r="AC46" s="257"/>
      <c r="AD46" s="80">
        <v>48</v>
      </c>
      <c r="AE46" s="82"/>
      <c r="AF46" s="82"/>
      <c r="AG46" s="82"/>
      <c r="AH46" s="82"/>
      <c r="AI46" s="82"/>
      <c r="AJ46" s="82">
        <v>45</v>
      </c>
      <c r="AK46" s="82"/>
      <c r="AL46" s="82"/>
      <c r="AM46" s="82">
        <v>180</v>
      </c>
      <c r="AN46" s="82"/>
      <c r="AO46" s="82">
        <v>165</v>
      </c>
      <c r="AP46" s="82"/>
      <c r="AQ46" s="82"/>
      <c r="AR46" s="82"/>
      <c r="AS46" s="82"/>
      <c r="AT46" s="82">
        <v>42</v>
      </c>
      <c r="AU46" s="82"/>
      <c r="AV46" s="82"/>
      <c r="AW46" s="257"/>
      <c r="AX46" s="165"/>
      <c r="AY46" s="286">
        <v>30</v>
      </c>
      <c r="AZ46" s="286">
        <f t="shared" si="0"/>
        <v>765</v>
      </c>
      <c r="BA46" s="261">
        <f t="shared" si="1"/>
        <v>12</v>
      </c>
    </row>
    <row r="47" spans="1:53" ht="15.75" x14ac:dyDescent="0.25">
      <c r="A47" s="171" t="s">
        <v>108</v>
      </c>
      <c r="B47" s="2096" t="s">
        <v>885</v>
      </c>
      <c r="C47" s="161" t="s">
        <v>898</v>
      </c>
      <c r="D47" s="83" t="s">
        <v>798</v>
      </c>
      <c r="E47" s="257">
        <v>2015</v>
      </c>
      <c r="F47" s="261" t="s">
        <v>506</v>
      </c>
      <c r="G47" s="343"/>
      <c r="H47" s="82"/>
      <c r="I47" s="82"/>
      <c r="J47" s="80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>
        <v>14</v>
      </c>
      <c r="V47" s="82"/>
      <c r="W47" s="82">
        <v>14</v>
      </c>
      <c r="X47" s="82"/>
      <c r="Y47" s="82"/>
      <c r="Z47" s="165"/>
      <c r="AA47" s="275">
        <v>70</v>
      </c>
      <c r="AB47" s="82"/>
      <c r="AC47" s="257">
        <v>36</v>
      </c>
      <c r="AD47" s="80"/>
      <c r="AE47" s="82"/>
      <c r="AF47" s="82">
        <v>85</v>
      </c>
      <c r="AG47" s="82"/>
      <c r="AH47" s="82">
        <v>32</v>
      </c>
      <c r="AI47" s="82">
        <v>26</v>
      </c>
      <c r="AJ47" s="82"/>
      <c r="AK47" s="82"/>
      <c r="AL47" s="82"/>
      <c r="AM47" s="82"/>
      <c r="AN47" s="82">
        <v>140</v>
      </c>
      <c r="AO47" s="82"/>
      <c r="AP47" s="82"/>
      <c r="AQ47" s="82">
        <v>68</v>
      </c>
      <c r="AR47" s="82">
        <v>60</v>
      </c>
      <c r="AS47" s="82"/>
      <c r="AT47" s="82"/>
      <c r="AU47" s="82">
        <v>105</v>
      </c>
      <c r="AV47" s="82"/>
      <c r="AW47" s="257"/>
      <c r="AX47" s="164"/>
      <c r="AY47" s="1097"/>
      <c r="AZ47" s="286">
        <f t="shared" si="0"/>
        <v>760</v>
      </c>
      <c r="BA47" s="261">
        <f t="shared" si="1"/>
        <v>11</v>
      </c>
    </row>
    <row r="48" spans="1:53" ht="15.75" x14ac:dyDescent="0.25">
      <c r="A48" s="171" t="s">
        <v>109</v>
      </c>
      <c r="B48" s="2095" t="s">
        <v>812</v>
      </c>
      <c r="C48" s="162" t="s">
        <v>946</v>
      </c>
      <c r="D48" s="26" t="s">
        <v>137</v>
      </c>
      <c r="E48" s="256">
        <v>2015</v>
      </c>
      <c r="F48" s="287" t="s">
        <v>507</v>
      </c>
      <c r="G48" s="342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164"/>
      <c r="AA48" s="259">
        <v>115</v>
      </c>
      <c r="AB48" s="81"/>
      <c r="AC48" s="256"/>
      <c r="AD48" s="79"/>
      <c r="AE48" s="81"/>
      <c r="AF48" s="81">
        <v>115</v>
      </c>
      <c r="AG48" s="81"/>
      <c r="AH48" s="81"/>
      <c r="AI48" s="81">
        <v>57</v>
      </c>
      <c r="AJ48" s="81"/>
      <c r="AK48" s="81"/>
      <c r="AL48" s="81"/>
      <c r="AM48" s="81"/>
      <c r="AN48" s="81">
        <v>105</v>
      </c>
      <c r="AO48" s="81"/>
      <c r="AP48" s="81"/>
      <c r="AQ48" s="81"/>
      <c r="AR48" s="81">
        <v>75</v>
      </c>
      <c r="AS48" s="81"/>
      <c r="AT48" s="81"/>
      <c r="AU48" s="81">
        <v>230</v>
      </c>
      <c r="AV48" s="81"/>
      <c r="AW48" s="256"/>
      <c r="AX48" s="164"/>
      <c r="AY48" s="1097"/>
      <c r="AZ48" s="286">
        <f t="shared" si="0"/>
        <v>757</v>
      </c>
      <c r="BA48" s="261">
        <f t="shared" si="1"/>
        <v>6</v>
      </c>
    </row>
    <row r="49" spans="1:53" ht="15.75" x14ac:dyDescent="0.25">
      <c r="A49" s="171" t="s">
        <v>110</v>
      </c>
      <c r="B49" s="2095" t="s">
        <v>23</v>
      </c>
      <c r="C49" s="162" t="s">
        <v>540</v>
      </c>
      <c r="D49" s="26" t="s">
        <v>149</v>
      </c>
      <c r="E49" s="256">
        <v>2013</v>
      </c>
      <c r="F49" s="279" t="s">
        <v>506</v>
      </c>
      <c r="G49" s="342"/>
      <c r="H49" s="82"/>
      <c r="I49" s="81"/>
      <c r="J49" s="79"/>
      <c r="K49" s="81"/>
      <c r="L49" s="81">
        <v>170</v>
      </c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164"/>
      <c r="AA49" s="259"/>
      <c r="AB49" s="81"/>
      <c r="AC49" s="256">
        <v>150</v>
      </c>
      <c r="AD49" s="79"/>
      <c r="AE49" s="81"/>
      <c r="AF49" s="81"/>
      <c r="AG49" s="81"/>
      <c r="AH49" s="81"/>
      <c r="AI49" s="81">
        <v>150</v>
      </c>
      <c r="AJ49" s="81"/>
      <c r="AK49" s="81"/>
      <c r="AL49" s="81"/>
      <c r="AM49" s="81">
        <v>63</v>
      </c>
      <c r="AN49" s="81"/>
      <c r="AO49" s="81"/>
      <c r="AP49" s="81"/>
      <c r="AQ49" s="81"/>
      <c r="AR49" s="81">
        <v>150</v>
      </c>
      <c r="AS49" s="81"/>
      <c r="AT49" s="81"/>
      <c r="AU49" s="81"/>
      <c r="AV49" s="81"/>
      <c r="AW49" s="256"/>
      <c r="AX49" s="164"/>
      <c r="AY49" s="1097"/>
      <c r="AZ49" s="286">
        <f t="shared" si="0"/>
        <v>733</v>
      </c>
      <c r="BA49" s="261">
        <f t="shared" si="1"/>
        <v>5</v>
      </c>
    </row>
    <row r="50" spans="1:53" ht="15.75" x14ac:dyDescent="0.25">
      <c r="A50" s="171" t="s">
        <v>329</v>
      </c>
      <c r="B50" s="2095" t="s">
        <v>71</v>
      </c>
      <c r="C50" s="288" t="s">
        <v>345</v>
      </c>
      <c r="D50" s="170" t="s">
        <v>346</v>
      </c>
      <c r="E50" s="269">
        <v>2012</v>
      </c>
      <c r="F50" s="279" t="s">
        <v>506</v>
      </c>
      <c r="G50" s="342"/>
      <c r="H50" s="259"/>
      <c r="I50" s="81"/>
      <c r="J50" s="79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164"/>
      <c r="AA50" s="259"/>
      <c r="AB50" s="81"/>
      <c r="AC50" s="256"/>
      <c r="AD50" s="79"/>
      <c r="AE50" s="81"/>
      <c r="AF50" s="81"/>
      <c r="AG50" s="81"/>
      <c r="AH50" s="81"/>
      <c r="AI50" s="81"/>
      <c r="AJ50" s="81"/>
      <c r="AK50" s="81"/>
      <c r="AL50" s="81">
        <v>125</v>
      </c>
      <c r="AM50" s="81"/>
      <c r="AN50" s="81"/>
      <c r="AO50" s="81">
        <v>54</v>
      </c>
      <c r="AP50" s="81"/>
      <c r="AQ50" s="81"/>
      <c r="AR50" s="81"/>
      <c r="AS50" s="81"/>
      <c r="AT50" s="81">
        <v>200</v>
      </c>
      <c r="AU50" s="81"/>
      <c r="AV50" s="81">
        <v>260</v>
      </c>
      <c r="AW50" s="256"/>
      <c r="AX50" s="164"/>
      <c r="AY50" s="1097">
        <v>40</v>
      </c>
      <c r="AZ50" s="286">
        <f t="shared" si="0"/>
        <v>719</v>
      </c>
      <c r="BA50" s="261">
        <f t="shared" si="1"/>
        <v>8</v>
      </c>
    </row>
    <row r="51" spans="1:53" ht="15.75" x14ac:dyDescent="0.25">
      <c r="A51" s="171" t="s">
        <v>330</v>
      </c>
      <c r="B51" s="2097" t="s">
        <v>653</v>
      </c>
      <c r="C51" s="288" t="s">
        <v>464</v>
      </c>
      <c r="D51" s="170" t="s">
        <v>81</v>
      </c>
      <c r="E51" s="269">
        <v>2014</v>
      </c>
      <c r="F51" s="279" t="s">
        <v>506</v>
      </c>
      <c r="G51" s="162"/>
      <c r="H51" s="280"/>
      <c r="I51" s="81">
        <v>54</v>
      </c>
      <c r="J51" s="80"/>
      <c r="K51" s="81"/>
      <c r="L51" s="81">
        <v>135</v>
      </c>
      <c r="M51" s="81"/>
      <c r="N51" s="81"/>
      <c r="O51" s="81"/>
      <c r="P51" s="81">
        <v>135</v>
      </c>
      <c r="Q51" s="81"/>
      <c r="R51" s="81"/>
      <c r="S51" s="81"/>
      <c r="T51" s="81"/>
      <c r="U51" s="81"/>
      <c r="V51" s="81"/>
      <c r="W51" s="81"/>
      <c r="X51" s="81"/>
      <c r="Y51" s="81"/>
      <c r="Z51" s="164"/>
      <c r="AA51" s="259"/>
      <c r="AB51" s="81">
        <v>135</v>
      </c>
      <c r="AC51" s="256"/>
      <c r="AD51" s="79"/>
      <c r="AE51" s="81"/>
      <c r="AF51" s="81"/>
      <c r="AG51" s="81">
        <v>135</v>
      </c>
      <c r="AH51" s="81"/>
      <c r="AI51" s="81"/>
      <c r="AJ51" s="81"/>
      <c r="AK51" s="81"/>
      <c r="AL51" s="81"/>
      <c r="AM51" s="81"/>
      <c r="AN51" s="81"/>
      <c r="AO51" s="81"/>
      <c r="AP51" s="81"/>
      <c r="AQ51" s="81">
        <v>47</v>
      </c>
      <c r="AR51" s="81"/>
      <c r="AS51" s="81"/>
      <c r="AT51" s="81"/>
      <c r="AU51" s="81"/>
      <c r="AV51" s="81"/>
      <c r="AW51" s="256"/>
      <c r="AX51" s="164"/>
      <c r="AY51" s="1097"/>
      <c r="AZ51" s="286">
        <f t="shared" si="0"/>
        <v>701</v>
      </c>
      <c r="BA51" s="261">
        <f t="shared" si="1"/>
        <v>6</v>
      </c>
    </row>
    <row r="52" spans="1:53" ht="15.75" x14ac:dyDescent="0.25">
      <c r="A52" s="171" t="s">
        <v>331</v>
      </c>
      <c r="B52" s="2098" t="s">
        <v>13</v>
      </c>
      <c r="C52" s="297" t="s">
        <v>117</v>
      </c>
      <c r="D52" s="281" t="s">
        <v>118</v>
      </c>
      <c r="E52" s="271">
        <v>2012</v>
      </c>
      <c r="F52" s="261" t="s">
        <v>506</v>
      </c>
      <c r="G52" s="342"/>
      <c r="H52" s="275"/>
      <c r="I52" s="82"/>
      <c r="J52" s="82"/>
      <c r="K52" s="82"/>
      <c r="L52" s="82"/>
      <c r="M52" s="82"/>
      <c r="N52" s="82"/>
      <c r="O52" s="81"/>
      <c r="P52" s="82"/>
      <c r="Q52" s="82"/>
      <c r="R52" s="81"/>
      <c r="S52" s="82"/>
      <c r="T52" s="82"/>
      <c r="U52" s="82"/>
      <c r="V52" s="82"/>
      <c r="W52" s="81"/>
      <c r="X52" s="82"/>
      <c r="Y52" s="82"/>
      <c r="Z52" s="165"/>
      <c r="AA52" s="275"/>
      <c r="AB52" s="82"/>
      <c r="AC52" s="257"/>
      <c r="AD52" s="80">
        <v>51</v>
      </c>
      <c r="AE52" s="82"/>
      <c r="AF52" s="82"/>
      <c r="AG52" s="82"/>
      <c r="AH52" s="82">
        <v>60</v>
      </c>
      <c r="AI52" s="82"/>
      <c r="AJ52" s="82">
        <v>54</v>
      </c>
      <c r="AK52" s="82"/>
      <c r="AL52" s="82"/>
      <c r="AM52" s="82">
        <v>195</v>
      </c>
      <c r="AN52" s="82"/>
      <c r="AO52" s="82">
        <v>180</v>
      </c>
      <c r="AP52" s="82"/>
      <c r="AQ52" s="82"/>
      <c r="AR52" s="82"/>
      <c r="AS52" s="82">
        <v>90</v>
      </c>
      <c r="AT52" s="82"/>
      <c r="AU52" s="82"/>
      <c r="AV52" s="82"/>
      <c r="AW52" s="257"/>
      <c r="AX52" s="165"/>
      <c r="AY52" s="286">
        <v>10</v>
      </c>
      <c r="AZ52" s="286">
        <f t="shared" si="0"/>
        <v>700</v>
      </c>
      <c r="BA52" s="261">
        <f t="shared" si="1"/>
        <v>7</v>
      </c>
    </row>
    <row r="53" spans="1:53" ht="15.75" x14ac:dyDescent="0.25">
      <c r="A53" s="171" t="s">
        <v>332</v>
      </c>
      <c r="B53" s="2098" t="s">
        <v>10</v>
      </c>
      <c r="C53" s="297" t="s">
        <v>805</v>
      </c>
      <c r="D53" s="281" t="s">
        <v>113</v>
      </c>
      <c r="E53" s="271">
        <v>2014</v>
      </c>
      <c r="F53" s="261" t="s">
        <v>506</v>
      </c>
      <c r="G53" s="343"/>
      <c r="H53" s="275"/>
      <c r="I53" s="82"/>
      <c r="J53" s="80"/>
      <c r="K53" s="82"/>
      <c r="L53" s="82"/>
      <c r="M53" s="82"/>
      <c r="N53" s="82"/>
      <c r="O53" s="82"/>
      <c r="P53" s="82"/>
      <c r="Q53" s="82"/>
      <c r="R53" s="82"/>
      <c r="S53" s="82"/>
      <c r="T53" s="82">
        <v>90</v>
      </c>
      <c r="U53" s="82"/>
      <c r="V53" s="82"/>
      <c r="W53" s="82">
        <v>21</v>
      </c>
      <c r="X53" s="82"/>
      <c r="Y53" s="82"/>
      <c r="Z53" s="165"/>
      <c r="AA53" s="275"/>
      <c r="AB53" s="82">
        <v>57</v>
      </c>
      <c r="AC53" s="257">
        <v>26</v>
      </c>
      <c r="AD53" s="80"/>
      <c r="AE53" s="82"/>
      <c r="AF53" s="82"/>
      <c r="AG53" s="82">
        <v>57</v>
      </c>
      <c r="AH53" s="82"/>
      <c r="AI53" s="82"/>
      <c r="AJ53" s="82"/>
      <c r="AK53" s="82"/>
      <c r="AL53" s="82"/>
      <c r="AM53" s="82">
        <v>105</v>
      </c>
      <c r="AN53" s="82">
        <v>180</v>
      </c>
      <c r="AO53" s="82"/>
      <c r="AP53" s="82"/>
      <c r="AQ53" s="82">
        <v>75</v>
      </c>
      <c r="AR53" s="82"/>
      <c r="AS53" s="82"/>
      <c r="AT53" s="82"/>
      <c r="AU53" s="82"/>
      <c r="AV53" s="82"/>
      <c r="AW53" s="257"/>
      <c r="AX53" s="165"/>
      <c r="AY53" s="286"/>
      <c r="AZ53" s="286">
        <f t="shared" si="0"/>
        <v>691</v>
      </c>
      <c r="BA53" s="261">
        <f t="shared" si="1"/>
        <v>8</v>
      </c>
    </row>
    <row r="54" spans="1:53" ht="15.75" x14ac:dyDescent="0.25">
      <c r="A54" s="171" t="s">
        <v>333</v>
      </c>
      <c r="B54" s="2097" t="s">
        <v>23</v>
      </c>
      <c r="C54" s="288" t="s">
        <v>150</v>
      </c>
      <c r="D54" s="170" t="s">
        <v>89</v>
      </c>
      <c r="E54" s="269">
        <v>2007</v>
      </c>
      <c r="F54" s="282" t="s">
        <v>506</v>
      </c>
      <c r="G54" s="342"/>
      <c r="H54" s="275"/>
      <c r="I54" s="81"/>
      <c r="J54" s="79">
        <v>200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164"/>
      <c r="AA54" s="259"/>
      <c r="AB54" s="81"/>
      <c r="AC54" s="256"/>
      <c r="AD54" s="79"/>
      <c r="AE54" s="81"/>
      <c r="AF54" s="81"/>
      <c r="AG54" s="81"/>
      <c r="AH54" s="81"/>
      <c r="AI54" s="81"/>
      <c r="AJ54" s="81"/>
      <c r="AK54" s="81"/>
      <c r="AL54" s="81">
        <v>140</v>
      </c>
      <c r="AM54" s="81"/>
      <c r="AN54" s="81"/>
      <c r="AO54" s="81"/>
      <c r="AP54" s="81">
        <v>87</v>
      </c>
      <c r="AQ54" s="81"/>
      <c r="AR54" s="81"/>
      <c r="AS54" s="81"/>
      <c r="AT54" s="81"/>
      <c r="AU54" s="81"/>
      <c r="AV54" s="81">
        <v>210</v>
      </c>
      <c r="AW54" s="256"/>
      <c r="AX54" s="164"/>
      <c r="AY54" s="1097"/>
      <c r="AZ54" s="286">
        <f t="shared" si="0"/>
        <v>677</v>
      </c>
      <c r="BA54" s="261">
        <f t="shared" si="1"/>
        <v>4</v>
      </c>
    </row>
    <row r="55" spans="1:53" ht="15.75" x14ac:dyDescent="0.25">
      <c r="A55" s="171" t="s">
        <v>334</v>
      </c>
      <c r="B55" s="2098" t="s">
        <v>763</v>
      </c>
      <c r="C55" s="297" t="s">
        <v>985</v>
      </c>
      <c r="D55" s="281" t="s">
        <v>679</v>
      </c>
      <c r="E55" s="271">
        <v>2012</v>
      </c>
      <c r="F55" s="261" t="s">
        <v>506</v>
      </c>
      <c r="G55" s="343"/>
      <c r="H55" s="275"/>
      <c r="I55" s="82"/>
      <c r="J55" s="80"/>
      <c r="K55" s="82"/>
      <c r="L55" s="82"/>
      <c r="M55" s="167"/>
      <c r="N55" s="82"/>
      <c r="O55" s="82"/>
      <c r="P55" s="167"/>
      <c r="Q55" s="82"/>
      <c r="R55" s="82"/>
      <c r="S55" s="82"/>
      <c r="T55" s="82"/>
      <c r="U55" s="82"/>
      <c r="V55" s="82"/>
      <c r="W55" s="82"/>
      <c r="X55" s="82"/>
      <c r="Y55" s="82"/>
      <c r="Z55" s="165"/>
      <c r="AA55" s="275"/>
      <c r="AB55" s="82"/>
      <c r="AC55" s="257"/>
      <c r="AD55" s="80"/>
      <c r="AE55" s="82">
        <v>90</v>
      </c>
      <c r="AF55" s="82"/>
      <c r="AG55" s="81"/>
      <c r="AH55" s="82">
        <v>90</v>
      </c>
      <c r="AI55" s="82"/>
      <c r="AJ55" s="82">
        <v>90</v>
      </c>
      <c r="AK55" s="82">
        <v>90</v>
      </c>
      <c r="AL55" s="82"/>
      <c r="AM55" s="82"/>
      <c r="AN55" s="82"/>
      <c r="AO55" s="82">
        <v>260</v>
      </c>
      <c r="AP55" s="82"/>
      <c r="AQ55" s="82"/>
      <c r="AR55" s="82"/>
      <c r="AS55" s="82"/>
      <c r="AT55" s="82"/>
      <c r="AU55" s="82"/>
      <c r="AV55" s="82"/>
      <c r="AW55" s="257"/>
      <c r="AX55" s="165"/>
      <c r="AY55" s="286"/>
      <c r="AZ55" s="286">
        <f t="shared" si="0"/>
        <v>670</v>
      </c>
      <c r="BA55" s="261">
        <f t="shared" si="1"/>
        <v>5</v>
      </c>
    </row>
    <row r="56" spans="1:53" ht="15.75" x14ac:dyDescent="0.25">
      <c r="A56" s="171" t="s">
        <v>335</v>
      </c>
      <c r="B56" s="2098" t="s">
        <v>370</v>
      </c>
      <c r="C56" s="297" t="s">
        <v>380</v>
      </c>
      <c r="D56" s="281" t="s">
        <v>796</v>
      </c>
      <c r="E56" s="271">
        <v>2016</v>
      </c>
      <c r="F56" s="287" t="s">
        <v>507</v>
      </c>
      <c r="G56" s="343">
        <v>35</v>
      </c>
      <c r="H56" s="275"/>
      <c r="I56" s="82"/>
      <c r="J56" s="80"/>
      <c r="K56" s="82">
        <v>85</v>
      </c>
      <c r="L56" s="82"/>
      <c r="M56" s="82"/>
      <c r="N56" s="82"/>
      <c r="O56" s="82">
        <v>80</v>
      </c>
      <c r="P56" s="82"/>
      <c r="Q56" s="82"/>
      <c r="R56" s="82"/>
      <c r="S56" s="82">
        <v>80</v>
      </c>
      <c r="T56" s="82"/>
      <c r="U56" s="82">
        <v>20</v>
      </c>
      <c r="V56" s="82"/>
      <c r="W56" s="82">
        <v>16</v>
      </c>
      <c r="X56" s="82"/>
      <c r="Y56" s="82"/>
      <c r="Z56" s="165"/>
      <c r="AA56" s="275"/>
      <c r="AB56" s="82"/>
      <c r="AC56" s="257">
        <v>22</v>
      </c>
      <c r="AD56" s="80"/>
      <c r="AE56" s="82"/>
      <c r="AF56" s="82"/>
      <c r="AG56" s="82"/>
      <c r="AH56" s="82"/>
      <c r="AI56" s="82">
        <v>39</v>
      </c>
      <c r="AJ56" s="82"/>
      <c r="AK56" s="82"/>
      <c r="AL56" s="82"/>
      <c r="AM56" s="82"/>
      <c r="AN56" s="82">
        <v>165</v>
      </c>
      <c r="AO56" s="82"/>
      <c r="AP56" s="82"/>
      <c r="AQ56" s="82"/>
      <c r="AR56" s="82"/>
      <c r="AS56" s="82"/>
      <c r="AT56" s="82"/>
      <c r="AU56" s="82"/>
      <c r="AV56" s="82"/>
      <c r="AW56" s="257"/>
      <c r="AX56" s="165"/>
      <c r="AY56" s="286">
        <v>30</v>
      </c>
      <c r="AZ56" s="286">
        <f t="shared" si="0"/>
        <v>662</v>
      </c>
      <c r="BA56" s="261">
        <f t="shared" si="1"/>
        <v>12</v>
      </c>
    </row>
    <row r="57" spans="1:53" ht="15.75" x14ac:dyDescent="0.25">
      <c r="A57" s="171" t="s">
        <v>353</v>
      </c>
      <c r="B57" s="2096" t="s">
        <v>885</v>
      </c>
      <c r="C57" s="297" t="s">
        <v>886</v>
      </c>
      <c r="D57" s="281" t="s">
        <v>427</v>
      </c>
      <c r="E57" s="271">
        <v>2014</v>
      </c>
      <c r="F57" s="261" t="s">
        <v>506</v>
      </c>
      <c r="G57" s="342"/>
      <c r="H57" s="275"/>
      <c r="I57" s="81"/>
      <c r="J57" s="79"/>
      <c r="K57" s="81"/>
      <c r="L57" s="82"/>
      <c r="M57" s="81"/>
      <c r="N57" s="81"/>
      <c r="O57" s="81"/>
      <c r="P57" s="81"/>
      <c r="Q57" s="81"/>
      <c r="R57" s="81"/>
      <c r="S57" s="81"/>
      <c r="T57" s="82">
        <v>80</v>
      </c>
      <c r="U57" s="82">
        <v>30</v>
      </c>
      <c r="V57" s="82"/>
      <c r="W57" s="82"/>
      <c r="X57" s="82"/>
      <c r="Y57" s="82"/>
      <c r="Z57" s="165"/>
      <c r="AA57" s="275"/>
      <c r="AB57" s="82">
        <v>65</v>
      </c>
      <c r="AC57" s="257"/>
      <c r="AD57" s="80"/>
      <c r="AE57" s="82"/>
      <c r="AF57" s="82"/>
      <c r="AG57" s="82">
        <v>60</v>
      </c>
      <c r="AH57" s="82"/>
      <c r="AI57" s="82">
        <v>63</v>
      </c>
      <c r="AJ57" s="82"/>
      <c r="AK57" s="82"/>
      <c r="AL57" s="82"/>
      <c r="AM57" s="82"/>
      <c r="AN57" s="82">
        <v>150</v>
      </c>
      <c r="AO57" s="82"/>
      <c r="AP57" s="82"/>
      <c r="AQ57" s="82">
        <v>68</v>
      </c>
      <c r="AR57" s="82">
        <v>51</v>
      </c>
      <c r="AS57" s="82"/>
      <c r="AT57" s="82"/>
      <c r="AU57" s="82"/>
      <c r="AV57" s="82"/>
      <c r="AW57" s="257"/>
      <c r="AX57" s="165"/>
      <c r="AY57" s="286"/>
      <c r="AZ57" s="286">
        <f t="shared" si="0"/>
        <v>647</v>
      </c>
      <c r="BA57" s="261">
        <f t="shared" si="1"/>
        <v>8</v>
      </c>
    </row>
    <row r="58" spans="1:53" ht="15.75" x14ac:dyDescent="0.25">
      <c r="A58" s="171" t="s">
        <v>354</v>
      </c>
      <c r="B58" s="2098" t="s">
        <v>653</v>
      </c>
      <c r="C58" s="297" t="s">
        <v>463</v>
      </c>
      <c r="D58" s="281" t="s">
        <v>131</v>
      </c>
      <c r="E58" s="271">
        <v>2014</v>
      </c>
      <c r="F58" s="261" t="s">
        <v>506</v>
      </c>
      <c r="G58" s="343">
        <v>63</v>
      </c>
      <c r="H58" s="275"/>
      <c r="I58" s="82"/>
      <c r="J58" s="80"/>
      <c r="K58" s="82"/>
      <c r="L58" s="82"/>
      <c r="M58" s="82"/>
      <c r="N58" s="82"/>
      <c r="O58" s="82"/>
      <c r="P58" s="82">
        <v>80</v>
      </c>
      <c r="Q58" s="82"/>
      <c r="R58" s="82"/>
      <c r="S58" s="82"/>
      <c r="T58" s="81"/>
      <c r="U58" s="82"/>
      <c r="V58" s="82"/>
      <c r="W58" s="82">
        <v>48</v>
      </c>
      <c r="X58" s="82"/>
      <c r="Y58" s="82"/>
      <c r="Z58" s="165"/>
      <c r="AA58" s="275"/>
      <c r="AB58" s="82">
        <v>105</v>
      </c>
      <c r="AC58" s="257">
        <v>100</v>
      </c>
      <c r="AD58" s="82"/>
      <c r="AE58" s="82"/>
      <c r="AF58" s="82"/>
      <c r="AG58" s="82">
        <v>85</v>
      </c>
      <c r="AH58" s="82"/>
      <c r="AI58" s="82">
        <v>90</v>
      </c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1"/>
      <c r="AV58" s="81"/>
      <c r="AW58" s="256"/>
      <c r="AX58" s="164"/>
      <c r="AY58" s="1097"/>
      <c r="AZ58" s="286">
        <f t="shared" si="0"/>
        <v>641</v>
      </c>
      <c r="BA58" s="261">
        <f t="shared" si="1"/>
        <v>7</v>
      </c>
    </row>
    <row r="59" spans="1:53" ht="15.75" x14ac:dyDescent="0.25">
      <c r="A59" s="171" t="s">
        <v>355</v>
      </c>
      <c r="B59" s="2097" t="s">
        <v>71</v>
      </c>
      <c r="C59" s="288" t="s">
        <v>79</v>
      </c>
      <c r="D59" s="170" t="s">
        <v>80</v>
      </c>
      <c r="E59" s="269">
        <v>2016</v>
      </c>
      <c r="F59" s="279" t="s">
        <v>506</v>
      </c>
      <c r="G59" s="342"/>
      <c r="H59" s="259"/>
      <c r="I59" s="81"/>
      <c r="J59" s="79"/>
      <c r="K59" s="81"/>
      <c r="L59" s="81"/>
      <c r="M59" s="81"/>
      <c r="N59" s="81"/>
      <c r="O59" s="81"/>
      <c r="P59" s="81">
        <v>200</v>
      </c>
      <c r="Q59" s="81"/>
      <c r="R59" s="81"/>
      <c r="S59" s="81"/>
      <c r="T59" s="81"/>
      <c r="U59" s="81"/>
      <c r="V59" s="81"/>
      <c r="W59" s="81"/>
      <c r="X59" s="81"/>
      <c r="Y59" s="81"/>
      <c r="Z59" s="164"/>
      <c r="AA59" s="259"/>
      <c r="AB59" s="81"/>
      <c r="AC59" s="256"/>
      <c r="AD59" s="79"/>
      <c r="AE59" s="81"/>
      <c r="AF59" s="81"/>
      <c r="AG59" s="81"/>
      <c r="AH59" s="81"/>
      <c r="AI59" s="81"/>
      <c r="AJ59" s="81"/>
      <c r="AK59" s="81"/>
      <c r="AL59" s="81"/>
      <c r="AM59" s="81">
        <v>300</v>
      </c>
      <c r="AN59" s="81"/>
      <c r="AO59" s="81"/>
      <c r="AP59" s="81"/>
      <c r="AQ59" s="81">
        <v>75</v>
      </c>
      <c r="AR59" s="81"/>
      <c r="AS59" s="81"/>
      <c r="AT59" s="81"/>
      <c r="AU59" s="81"/>
      <c r="AV59" s="81"/>
      <c r="AW59" s="256"/>
      <c r="AX59" s="164"/>
      <c r="AY59" s="1097">
        <v>30</v>
      </c>
      <c r="AZ59" s="286">
        <f t="shared" si="0"/>
        <v>635</v>
      </c>
      <c r="BA59" s="261">
        <f t="shared" si="1"/>
        <v>6</v>
      </c>
    </row>
    <row r="60" spans="1:53" ht="15.75" x14ac:dyDescent="0.25">
      <c r="A60" s="171" t="s">
        <v>372</v>
      </c>
      <c r="B60" s="2098" t="s">
        <v>71</v>
      </c>
      <c r="C60" s="297" t="s">
        <v>85</v>
      </c>
      <c r="D60" s="281" t="s">
        <v>86</v>
      </c>
      <c r="E60" s="271">
        <v>2012</v>
      </c>
      <c r="F60" s="261" t="s">
        <v>506</v>
      </c>
      <c r="G60" s="343"/>
      <c r="H60" s="275"/>
      <c r="I60" s="82"/>
      <c r="J60" s="80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1"/>
      <c r="X60" s="81"/>
      <c r="Y60" s="81"/>
      <c r="Z60" s="164"/>
      <c r="AA60" s="259"/>
      <c r="AB60" s="81"/>
      <c r="AC60" s="256"/>
      <c r="AD60" s="79"/>
      <c r="AE60" s="81"/>
      <c r="AF60" s="81"/>
      <c r="AG60" s="81"/>
      <c r="AH60" s="81"/>
      <c r="AI60" s="81"/>
      <c r="AJ60" s="81"/>
      <c r="AK60" s="81"/>
      <c r="AL60" s="81">
        <v>300</v>
      </c>
      <c r="AM60" s="81"/>
      <c r="AN60" s="81"/>
      <c r="AO60" s="81">
        <v>300</v>
      </c>
      <c r="AP60" s="81"/>
      <c r="AQ60" s="81"/>
      <c r="AR60" s="82"/>
      <c r="AS60" s="81"/>
      <c r="AT60" s="81"/>
      <c r="AU60" s="81"/>
      <c r="AV60" s="81"/>
      <c r="AW60" s="256"/>
      <c r="AX60" s="164"/>
      <c r="AY60" s="1097">
        <v>10</v>
      </c>
      <c r="AZ60" s="286">
        <f t="shared" si="0"/>
        <v>630</v>
      </c>
      <c r="BA60" s="261">
        <f t="shared" si="1"/>
        <v>3</v>
      </c>
    </row>
    <row r="61" spans="1:53" ht="15.75" x14ac:dyDescent="0.25">
      <c r="A61" s="171" t="s">
        <v>373</v>
      </c>
      <c r="B61" s="2097" t="s">
        <v>14</v>
      </c>
      <c r="C61" s="288" t="s">
        <v>806</v>
      </c>
      <c r="D61" s="170" t="s">
        <v>126</v>
      </c>
      <c r="E61" s="269">
        <v>2014</v>
      </c>
      <c r="F61" s="279" t="s">
        <v>507</v>
      </c>
      <c r="G61" s="342">
        <v>30</v>
      </c>
      <c r="H61" s="259"/>
      <c r="I61" s="81"/>
      <c r="J61" s="79"/>
      <c r="K61" s="81"/>
      <c r="L61" s="81"/>
      <c r="M61" s="94">
        <v>30</v>
      </c>
      <c r="N61" s="81"/>
      <c r="O61" s="81"/>
      <c r="P61" s="94"/>
      <c r="Q61" s="81"/>
      <c r="R61" s="81"/>
      <c r="S61" s="81"/>
      <c r="T61" s="81"/>
      <c r="U61" s="81">
        <v>40</v>
      </c>
      <c r="V61" s="81"/>
      <c r="W61" s="81">
        <v>33</v>
      </c>
      <c r="X61" s="81"/>
      <c r="Y61" s="81"/>
      <c r="Z61" s="164"/>
      <c r="AA61" s="259"/>
      <c r="AB61" s="81"/>
      <c r="AC61" s="256">
        <v>80</v>
      </c>
      <c r="AD61" s="79"/>
      <c r="AE61" s="81"/>
      <c r="AF61" s="81"/>
      <c r="AG61" s="81">
        <v>80</v>
      </c>
      <c r="AH61" s="81"/>
      <c r="AI61" s="81">
        <v>80</v>
      </c>
      <c r="AJ61" s="81"/>
      <c r="AK61" s="81"/>
      <c r="AL61" s="81"/>
      <c r="AM61" s="81"/>
      <c r="AN61" s="81">
        <v>77</v>
      </c>
      <c r="AO61" s="81"/>
      <c r="AP61" s="81"/>
      <c r="AQ61" s="81"/>
      <c r="AR61" s="81">
        <v>65</v>
      </c>
      <c r="AS61" s="81"/>
      <c r="AT61" s="81"/>
      <c r="AU61" s="81"/>
      <c r="AV61" s="81"/>
      <c r="AW61" s="256"/>
      <c r="AX61" s="164"/>
      <c r="AY61" s="1097"/>
      <c r="AZ61" s="286">
        <f t="shared" si="0"/>
        <v>605</v>
      </c>
      <c r="BA61" s="261">
        <f t="shared" si="1"/>
        <v>9</v>
      </c>
    </row>
    <row r="62" spans="1:53" ht="15.75" x14ac:dyDescent="0.25">
      <c r="A62" s="171" t="s">
        <v>374</v>
      </c>
      <c r="B62" s="2097" t="s">
        <v>885</v>
      </c>
      <c r="C62" s="288" t="s">
        <v>939</v>
      </c>
      <c r="D62" s="170" t="s">
        <v>70</v>
      </c>
      <c r="E62" s="269">
        <v>2014</v>
      </c>
      <c r="F62" s="279" t="s">
        <v>506</v>
      </c>
      <c r="G62" s="342"/>
      <c r="H62" s="259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164"/>
      <c r="AA62" s="259"/>
      <c r="AB62" s="81">
        <v>90</v>
      </c>
      <c r="AC62" s="256">
        <v>90</v>
      </c>
      <c r="AD62" s="79"/>
      <c r="AE62" s="81"/>
      <c r="AF62" s="81"/>
      <c r="AG62" s="81">
        <v>95</v>
      </c>
      <c r="AH62" s="81">
        <v>45</v>
      </c>
      <c r="AI62" s="81"/>
      <c r="AJ62" s="81"/>
      <c r="AK62" s="81"/>
      <c r="AL62" s="81"/>
      <c r="AM62" s="81"/>
      <c r="AN62" s="81">
        <v>123</v>
      </c>
      <c r="AO62" s="81"/>
      <c r="AP62" s="81"/>
      <c r="AQ62" s="81"/>
      <c r="AR62" s="81">
        <v>90</v>
      </c>
      <c r="AS62" s="81"/>
      <c r="AT62" s="81"/>
      <c r="AU62" s="81"/>
      <c r="AV62" s="81"/>
      <c r="AW62" s="256"/>
      <c r="AX62" s="164"/>
      <c r="AY62" s="1097"/>
      <c r="AZ62" s="286">
        <f t="shared" si="0"/>
        <v>593</v>
      </c>
      <c r="BA62" s="261">
        <f t="shared" si="1"/>
        <v>6</v>
      </c>
    </row>
    <row r="63" spans="1:53" ht="15.75" x14ac:dyDescent="0.25">
      <c r="A63" s="171" t="s">
        <v>382</v>
      </c>
      <c r="B63" s="2098" t="s">
        <v>370</v>
      </c>
      <c r="C63" s="297" t="s">
        <v>735</v>
      </c>
      <c r="D63" s="281" t="s">
        <v>427</v>
      </c>
      <c r="E63" s="271">
        <v>2015</v>
      </c>
      <c r="F63" s="302" t="s">
        <v>507</v>
      </c>
      <c r="G63" s="343">
        <v>43</v>
      </c>
      <c r="H63" s="275"/>
      <c r="I63" s="82"/>
      <c r="J63" s="80"/>
      <c r="K63" s="82">
        <v>95</v>
      </c>
      <c r="L63" s="82"/>
      <c r="M63" s="82"/>
      <c r="N63" s="82"/>
      <c r="O63" s="82"/>
      <c r="P63" s="82"/>
      <c r="Q63" s="82"/>
      <c r="R63" s="82"/>
      <c r="S63" s="82">
        <v>95</v>
      </c>
      <c r="T63" s="82"/>
      <c r="U63" s="82"/>
      <c r="V63" s="82"/>
      <c r="W63" s="82">
        <v>29</v>
      </c>
      <c r="X63" s="82"/>
      <c r="Y63" s="82"/>
      <c r="Z63" s="165"/>
      <c r="AA63" s="275">
        <v>100</v>
      </c>
      <c r="AB63" s="82"/>
      <c r="AC63" s="257"/>
      <c r="AD63" s="80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>
        <v>120</v>
      </c>
      <c r="AV63" s="82"/>
      <c r="AW63" s="257"/>
      <c r="AX63" s="165"/>
      <c r="AY63" s="286">
        <v>30</v>
      </c>
      <c r="AZ63" s="286">
        <f t="shared" si="0"/>
        <v>572</v>
      </c>
      <c r="BA63" s="261">
        <f t="shared" si="1"/>
        <v>9</v>
      </c>
    </row>
    <row r="64" spans="1:53" ht="15.75" x14ac:dyDescent="0.25">
      <c r="A64" s="171" t="s">
        <v>383</v>
      </c>
      <c r="B64" s="2098" t="s">
        <v>453</v>
      </c>
      <c r="C64" s="297" t="s">
        <v>508</v>
      </c>
      <c r="D64" s="281" t="s">
        <v>69</v>
      </c>
      <c r="E64" s="271">
        <v>2013</v>
      </c>
      <c r="F64" s="261" t="s">
        <v>506</v>
      </c>
      <c r="G64" s="343"/>
      <c r="H64" s="275"/>
      <c r="I64" s="82"/>
      <c r="J64" s="80"/>
      <c r="K64" s="82"/>
      <c r="L64" s="82"/>
      <c r="M64" s="82">
        <v>58</v>
      </c>
      <c r="N64" s="82"/>
      <c r="O64" s="82"/>
      <c r="P64" s="82">
        <v>95</v>
      </c>
      <c r="Q64" s="82"/>
      <c r="R64" s="82"/>
      <c r="S64" s="82"/>
      <c r="T64" s="82">
        <v>135</v>
      </c>
      <c r="U64" s="82"/>
      <c r="V64" s="82"/>
      <c r="W64" s="82"/>
      <c r="X64" s="82"/>
      <c r="Y64" s="82"/>
      <c r="Z64" s="165"/>
      <c r="AA64" s="275"/>
      <c r="AB64" s="82"/>
      <c r="AC64" s="257"/>
      <c r="AD64" s="80"/>
      <c r="AE64" s="82"/>
      <c r="AF64" s="82"/>
      <c r="AG64" s="82"/>
      <c r="AH64" s="82"/>
      <c r="AI64" s="82"/>
      <c r="AJ64" s="82"/>
      <c r="AK64" s="82"/>
      <c r="AL64" s="82"/>
      <c r="AM64" s="82">
        <v>130</v>
      </c>
      <c r="AN64" s="82"/>
      <c r="AO64" s="82"/>
      <c r="AP64" s="82"/>
      <c r="AQ64" s="82">
        <v>85</v>
      </c>
      <c r="AR64" s="82"/>
      <c r="AS64" s="82"/>
      <c r="AT64" s="82"/>
      <c r="AU64" s="81"/>
      <c r="AV64" s="81"/>
      <c r="AW64" s="256"/>
      <c r="AX64" s="164"/>
      <c r="AY64" s="1097"/>
      <c r="AZ64" s="286">
        <f t="shared" si="0"/>
        <v>553</v>
      </c>
      <c r="BA64" s="261">
        <f t="shared" si="1"/>
        <v>5</v>
      </c>
    </row>
    <row r="65" spans="1:53" ht="15.75" x14ac:dyDescent="0.25">
      <c r="A65" s="171" t="s">
        <v>405</v>
      </c>
      <c r="B65" s="2097" t="s">
        <v>71</v>
      </c>
      <c r="C65" s="288" t="s">
        <v>127</v>
      </c>
      <c r="D65" s="170" t="s">
        <v>82</v>
      </c>
      <c r="E65" s="269">
        <v>2007</v>
      </c>
      <c r="F65" s="279" t="s">
        <v>506</v>
      </c>
      <c r="G65" s="342"/>
      <c r="H65" s="259"/>
      <c r="I65" s="81"/>
      <c r="J65" s="79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164"/>
      <c r="AA65" s="259"/>
      <c r="AB65" s="81"/>
      <c r="AC65" s="256"/>
      <c r="AD65" s="79"/>
      <c r="AE65" s="81"/>
      <c r="AF65" s="81"/>
      <c r="AG65" s="81"/>
      <c r="AH65" s="81"/>
      <c r="AI65" s="81"/>
      <c r="AJ65" s="81"/>
      <c r="AK65" s="81"/>
      <c r="AL65" s="81">
        <v>300</v>
      </c>
      <c r="AM65" s="81"/>
      <c r="AN65" s="81"/>
      <c r="AO65" s="81"/>
      <c r="AP65" s="82"/>
      <c r="AQ65" s="82"/>
      <c r="AR65" s="82"/>
      <c r="AS65" s="82"/>
      <c r="AT65" s="82"/>
      <c r="AU65" s="82"/>
      <c r="AV65" s="82">
        <v>230</v>
      </c>
      <c r="AW65" s="257"/>
      <c r="AX65" s="165"/>
      <c r="AY65" s="286"/>
      <c r="AZ65" s="286">
        <f t="shared" si="0"/>
        <v>550</v>
      </c>
      <c r="BA65" s="261">
        <f t="shared" si="1"/>
        <v>2</v>
      </c>
    </row>
    <row r="66" spans="1:53" ht="15.75" x14ac:dyDescent="0.25">
      <c r="A66" s="171" t="s">
        <v>406</v>
      </c>
      <c r="B66" s="2097" t="s">
        <v>453</v>
      </c>
      <c r="C66" s="288" t="s">
        <v>531</v>
      </c>
      <c r="D66" s="170" t="s">
        <v>112</v>
      </c>
      <c r="E66" s="269">
        <v>2012</v>
      </c>
      <c r="F66" s="279" t="s">
        <v>506</v>
      </c>
      <c r="G66" s="342"/>
      <c r="H66" s="259">
        <v>58</v>
      </c>
      <c r="I66" s="81"/>
      <c r="J66" s="81"/>
      <c r="K66" s="81"/>
      <c r="L66" s="81"/>
      <c r="M66" s="81"/>
      <c r="N66" s="81">
        <v>68</v>
      </c>
      <c r="O66" s="81"/>
      <c r="P66" s="81"/>
      <c r="Q66" s="81"/>
      <c r="R66" s="81"/>
      <c r="S66" s="81"/>
      <c r="T66" s="81"/>
      <c r="U66" s="81"/>
      <c r="V66" s="81">
        <v>58</v>
      </c>
      <c r="W66" s="81"/>
      <c r="X66" s="81"/>
      <c r="Y66" s="81"/>
      <c r="Z66" s="164"/>
      <c r="AA66" s="259"/>
      <c r="AB66" s="81"/>
      <c r="AC66" s="256"/>
      <c r="AD66" s="79">
        <v>95</v>
      </c>
      <c r="AE66" s="81"/>
      <c r="AF66" s="81"/>
      <c r="AG66" s="81"/>
      <c r="AH66" s="81"/>
      <c r="AI66" s="81"/>
      <c r="AJ66" s="81">
        <v>85</v>
      </c>
      <c r="AK66" s="81"/>
      <c r="AL66" s="81"/>
      <c r="AM66" s="81">
        <v>51</v>
      </c>
      <c r="AN66" s="81"/>
      <c r="AO66" s="81"/>
      <c r="AP66" s="81"/>
      <c r="AQ66" s="81">
        <v>55</v>
      </c>
      <c r="AR66" s="81"/>
      <c r="AS66" s="81"/>
      <c r="AT66" s="81"/>
      <c r="AU66" s="81"/>
      <c r="AV66" s="81"/>
      <c r="AW66" s="256"/>
      <c r="AX66" s="164"/>
      <c r="AY66" s="1097"/>
      <c r="AZ66" s="286">
        <f t="shared" si="0"/>
        <v>540</v>
      </c>
      <c r="BA66" s="261">
        <f t="shared" si="1"/>
        <v>7</v>
      </c>
    </row>
    <row r="67" spans="1:53" ht="15.75" x14ac:dyDescent="0.25">
      <c r="A67" s="171" t="s">
        <v>407</v>
      </c>
      <c r="B67" s="2098" t="s">
        <v>7</v>
      </c>
      <c r="C67" s="297" t="s">
        <v>940</v>
      </c>
      <c r="D67" s="281" t="s">
        <v>941</v>
      </c>
      <c r="E67" s="271">
        <v>2018</v>
      </c>
      <c r="F67" s="287" t="s">
        <v>507</v>
      </c>
      <c r="G67" s="342"/>
      <c r="H67" s="275"/>
      <c r="I67" s="82"/>
      <c r="J67" s="82"/>
      <c r="K67" s="82"/>
      <c r="L67" s="82"/>
      <c r="M67" s="82"/>
      <c r="N67" s="82"/>
      <c r="O67" s="81"/>
      <c r="P67" s="82"/>
      <c r="Q67" s="82"/>
      <c r="R67" s="81"/>
      <c r="S67" s="82"/>
      <c r="T67" s="82"/>
      <c r="U67" s="82"/>
      <c r="V67" s="82"/>
      <c r="W67" s="81"/>
      <c r="X67" s="82"/>
      <c r="Y67" s="82"/>
      <c r="Z67" s="165"/>
      <c r="AA67" s="275">
        <v>75</v>
      </c>
      <c r="AB67" s="82"/>
      <c r="AC67" s="257">
        <v>19</v>
      </c>
      <c r="AD67" s="80"/>
      <c r="AE67" s="82"/>
      <c r="AF67" s="82">
        <v>80</v>
      </c>
      <c r="AG67" s="82"/>
      <c r="AH67" s="82"/>
      <c r="AI67" s="82">
        <v>14</v>
      </c>
      <c r="AJ67" s="82"/>
      <c r="AK67" s="82"/>
      <c r="AL67" s="82"/>
      <c r="AM67" s="82"/>
      <c r="AN67" s="82">
        <v>130</v>
      </c>
      <c r="AO67" s="82"/>
      <c r="AP67" s="82"/>
      <c r="AQ67" s="82">
        <v>63</v>
      </c>
      <c r="AR67" s="82"/>
      <c r="AS67" s="82"/>
      <c r="AT67" s="82"/>
      <c r="AU67" s="82">
        <v>86</v>
      </c>
      <c r="AV67" s="82"/>
      <c r="AW67" s="257"/>
      <c r="AX67" s="165"/>
      <c r="AY67" s="286"/>
      <c r="AZ67" s="286">
        <f t="shared" si="0"/>
        <v>537</v>
      </c>
      <c r="BA67" s="261">
        <f t="shared" si="1"/>
        <v>7</v>
      </c>
    </row>
    <row r="68" spans="1:53" ht="15.75" x14ac:dyDescent="0.25">
      <c r="A68" s="171" t="s">
        <v>408</v>
      </c>
      <c r="B68" s="2098" t="s">
        <v>11</v>
      </c>
      <c r="C68" s="297" t="s">
        <v>459</v>
      </c>
      <c r="D68" s="281" t="s">
        <v>152</v>
      </c>
      <c r="E68" s="271">
        <v>2007</v>
      </c>
      <c r="F68" s="261" t="s">
        <v>506</v>
      </c>
      <c r="G68" s="343"/>
      <c r="H68" s="275"/>
      <c r="I68" s="82"/>
      <c r="J68" s="80"/>
      <c r="K68" s="82"/>
      <c r="L68" s="82"/>
      <c r="M68" s="82"/>
      <c r="N68" s="82"/>
      <c r="O68" s="82"/>
      <c r="P68" s="82"/>
      <c r="Q68" s="82">
        <v>135</v>
      </c>
      <c r="R68" s="82"/>
      <c r="S68" s="82"/>
      <c r="T68" s="82"/>
      <c r="U68" s="82"/>
      <c r="V68" s="82"/>
      <c r="W68" s="82"/>
      <c r="X68" s="82"/>
      <c r="Y68" s="82"/>
      <c r="Z68" s="165"/>
      <c r="AA68" s="259"/>
      <c r="AB68" s="81"/>
      <c r="AC68" s="256"/>
      <c r="AD68" s="79"/>
      <c r="AE68" s="81"/>
      <c r="AF68" s="81"/>
      <c r="AG68" s="81"/>
      <c r="AH68" s="81"/>
      <c r="AI68" s="81"/>
      <c r="AJ68" s="81"/>
      <c r="AK68" s="82">
        <v>135</v>
      </c>
      <c r="AL68" s="82">
        <v>230</v>
      </c>
      <c r="AM68" s="82"/>
      <c r="AN68" s="82"/>
      <c r="AO68" s="82"/>
      <c r="AP68" s="81"/>
      <c r="AQ68" s="82"/>
      <c r="AR68" s="82"/>
      <c r="AS68" s="82"/>
      <c r="AT68" s="82"/>
      <c r="AU68" s="82"/>
      <c r="AV68" s="82"/>
      <c r="AW68" s="257"/>
      <c r="AX68" s="165"/>
      <c r="AY68" s="1097"/>
      <c r="AZ68" s="286">
        <f t="shared" si="0"/>
        <v>530</v>
      </c>
      <c r="BA68" s="261">
        <f t="shared" si="1"/>
        <v>3</v>
      </c>
    </row>
    <row r="69" spans="1:53" ht="15.75" x14ac:dyDescent="0.25">
      <c r="A69" s="171" t="s">
        <v>409</v>
      </c>
      <c r="B69" s="2098" t="s">
        <v>370</v>
      </c>
      <c r="C69" s="297" t="s">
        <v>984</v>
      </c>
      <c r="D69" s="281" t="s">
        <v>141</v>
      </c>
      <c r="E69" s="271">
        <v>2015</v>
      </c>
      <c r="F69" s="302" t="s">
        <v>507</v>
      </c>
      <c r="G69" s="343"/>
      <c r="H69" s="275"/>
      <c r="I69" s="82"/>
      <c r="J69" s="80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165"/>
      <c r="AA69" s="275"/>
      <c r="AB69" s="82"/>
      <c r="AC69" s="257">
        <v>45</v>
      </c>
      <c r="AD69" s="80"/>
      <c r="AE69" s="82"/>
      <c r="AF69" s="82"/>
      <c r="AG69" s="82"/>
      <c r="AH69" s="82"/>
      <c r="AI69" s="82">
        <v>70</v>
      </c>
      <c r="AJ69" s="82"/>
      <c r="AK69" s="82"/>
      <c r="AL69" s="82"/>
      <c r="AM69" s="82"/>
      <c r="AN69" s="82">
        <v>210</v>
      </c>
      <c r="AO69" s="82"/>
      <c r="AP69" s="82"/>
      <c r="AQ69" s="82"/>
      <c r="AR69" s="82"/>
      <c r="AS69" s="82"/>
      <c r="AT69" s="82"/>
      <c r="AU69" s="82">
        <v>165</v>
      </c>
      <c r="AV69" s="82"/>
      <c r="AW69" s="257"/>
      <c r="AX69" s="165"/>
      <c r="AY69" s="286"/>
      <c r="AZ69" s="286">
        <f t="shared" ref="AZ69:AZ132" si="2">SUM(G69:AX69)+(BA69*10)</f>
        <v>530</v>
      </c>
      <c r="BA69" s="261">
        <f t="shared" ref="BA69:BA132" si="3">COUNTA(G69:AX69)+(AY69/10)</f>
        <v>4</v>
      </c>
    </row>
    <row r="70" spans="1:53" ht="15.75" x14ac:dyDescent="0.25">
      <c r="A70" s="171" t="s">
        <v>424</v>
      </c>
      <c r="B70" s="2097" t="s">
        <v>71</v>
      </c>
      <c r="C70" s="288" t="s">
        <v>84</v>
      </c>
      <c r="D70" s="170" t="s">
        <v>76</v>
      </c>
      <c r="E70" s="269">
        <v>2011</v>
      </c>
      <c r="F70" s="279" t="s">
        <v>506</v>
      </c>
      <c r="G70" s="342"/>
      <c r="H70" s="259"/>
      <c r="I70" s="81"/>
      <c r="J70" s="79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164"/>
      <c r="AA70" s="259"/>
      <c r="AB70" s="81"/>
      <c r="AC70" s="256"/>
      <c r="AD70" s="79"/>
      <c r="AE70" s="81"/>
      <c r="AF70" s="81"/>
      <c r="AG70" s="81"/>
      <c r="AH70" s="81"/>
      <c r="AI70" s="81"/>
      <c r="AJ70" s="81"/>
      <c r="AK70" s="81"/>
      <c r="AL70" s="81">
        <v>180</v>
      </c>
      <c r="AM70" s="81"/>
      <c r="AN70" s="81"/>
      <c r="AO70" s="81"/>
      <c r="AP70" s="81"/>
      <c r="AQ70" s="81"/>
      <c r="AR70" s="81"/>
      <c r="AS70" s="81"/>
      <c r="AT70" s="81"/>
      <c r="AU70" s="81"/>
      <c r="AV70" s="81">
        <v>300</v>
      </c>
      <c r="AW70" s="256"/>
      <c r="AX70" s="164"/>
      <c r="AY70" s="1097">
        <v>30</v>
      </c>
      <c r="AZ70" s="286">
        <f t="shared" si="2"/>
        <v>530</v>
      </c>
      <c r="BA70" s="261">
        <f t="shared" si="3"/>
        <v>5</v>
      </c>
    </row>
    <row r="71" spans="1:53" ht="15.75" x14ac:dyDescent="0.25">
      <c r="A71" s="171" t="s">
        <v>425</v>
      </c>
      <c r="B71" s="2098" t="s">
        <v>453</v>
      </c>
      <c r="C71" s="297" t="s">
        <v>461</v>
      </c>
      <c r="D71" s="281" t="s">
        <v>124</v>
      </c>
      <c r="E71" s="271">
        <v>2013</v>
      </c>
      <c r="F71" s="261" t="s">
        <v>506</v>
      </c>
      <c r="G71" s="343"/>
      <c r="H71" s="275"/>
      <c r="I71" s="82"/>
      <c r="J71" s="80"/>
      <c r="K71" s="82"/>
      <c r="L71" s="82"/>
      <c r="M71" s="82">
        <v>63</v>
      </c>
      <c r="N71" s="82"/>
      <c r="O71" s="96"/>
      <c r="P71" s="82">
        <v>90</v>
      </c>
      <c r="Q71" s="82"/>
      <c r="R71" s="82"/>
      <c r="S71" s="82"/>
      <c r="T71" s="82"/>
      <c r="U71" s="81"/>
      <c r="V71" s="81"/>
      <c r="W71" s="81"/>
      <c r="X71" s="81"/>
      <c r="Y71" s="81"/>
      <c r="Z71" s="164"/>
      <c r="AA71" s="275"/>
      <c r="AB71" s="82"/>
      <c r="AC71" s="257">
        <v>85</v>
      </c>
      <c r="AD71" s="80"/>
      <c r="AE71" s="82"/>
      <c r="AF71" s="82"/>
      <c r="AG71" s="81"/>
      <c r="AH71" s="81"/>
      <c r="AI71" s="81"/>
      <c r="AJ71" s="81"/>
      <c r="AK71" s="81"/>
      <c r="AL71" s="82"/>
      <c r="AM71" s="82">
        <v>140</v>
      </c>
      <c r="AN71" s="81"/>
      <c r="AO71" s="81"/>
      <c r="AP71" s="81"/>
      <c r="AQ71" s="82">
        <v>85</v>
      </c>
      <c r="AR71" s="81"/>
      <c r="AS71" s="81"/>
      <c r="AT71" s="81"/>
      <c r="AU71" s="81"/>
      <c r="AV71" s="81"/>
      <c r="AW71" s="256"/>
      <c r="AX71" s="164"/>
      <c r="AY71" s="1097"/>
      <c r="AZ71" s="286">
        <f t="shared" si="2"/>
        <v>513</v>
      </c>
      <c r="BA71" s="261">
        <f t="shared" si="3"/>
        <v>5</v>
      </c>
    </row>
    <row r="72" spans="1:53" ht="15.75" x14ac:dyDescent="0.25">
      <c r="A72" s="171" t="s">
        <v>541</v>
      </c>
      <c r="B72" s="2095" t="s">
        <v>23</v>
      </c>
      <c r="C72" s="162" t="s">
        <v>485</v>
      </c>
      <c r="D72" s="26" t="s">
        <v>81</v>
      </c>
      <c r="E72" s="164">
        <v>2009</v>
      </c>
      <c r="F72" s="279" t="s">
        <v>506</v>
      </c>
      <c r="G72" s="342"/>
      <c r="H72" s="275"/>
      <c r="I72" s="81"/>
      <c r="J72" s="79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164"/>
      <c r="AA72" s="259"/>
      <c r="AB72" s="81"/>
      <c r="AC72" s="256"/>
      <c r="AD72" s="79"/>
      <c r="AE72" s="81">
        <v>125</v>
      </c>
      <c r="AF72" s="81"/>
      <c r="AG72" s="81"/>
      <c r="AH72" s="81"/>
      <c r="AI72" s="81"/>
      <c r="AJ72" s="81"/>
      <c r="AK72" s="81">
        <v>100</v>
      </c>
      <c r="AL72" s="81">
        <v>86</v>
      </c>
      <c r="AM72" s="81"/>
      <c r="AN72" s="81"/>
      <c r="AO72" s="81">
        <v>150</v>
      </c>
      <c r="AP72" s="81"/>
      <c r="AQ72" s="81"/>
      <c r="AR72" s="81"/>
      <c r="AS72" s="81"/>
      <c r="AT72" s="81"/>
      <c r="AU72" s="81"/>
      <c r="AV72" s="81"/>
      <c r="AW72" s="256"/>
      <c r="AX72" s="164"/>
      <c r="AY72" s="1097"/>
      <c r="AZ72" s="286">
        <f t="shared" si="2"/>
        <v>501</v>
      </c>
      <c r="BA72" s="261">
        <f t="shared" si="3"/>
        <v>4</v>
      </c>
    </row>
    <row r="73" spans="1:53" ht="15.75" x14ac:dyDescent="0.25">
      <c r="A73" s="171" t="s">
        <v>544</v>
      </c>
      <c r="B73" s="2099" t="s">
        <v>92</v>
      </c>
      <c r="C73" s="298" t="s">
        <v>478</v>
      </c>
      <c r="D73" s="299" t="s">
        <v>126</v>
      </c>
      <c r="E73" s="300">
        <v>2011</v>
      </c>
      <c r="F73" s="279" t="s">
        <v>506</v>
      </c>
      <c r="G73" s="342"/>
      <c r="H73" s="259"/>
      <c r="I73" s="81">
        <v>30</v>
      </c>
      <c r="J73" s="79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>
        <v>33</v>
      </c>
      <c r="W73" s="81"/>
      <c r="X73" s="81">
        <v>26</v>
      </c>
      <c r="Y73" s="81"/>
      <c r="Z73" s="164"/>
      <c r="AA73" s="259"/>
      <c r="AB73" s="81"/>
      <c r="AC73" s="256"/>
      <c r="AD73" s="79"/>
      <c r="AE73" s="81"/>
      <c r="AF73" s="81"/>
      <c r="AG73" s="81"/>
      <c r="AH73" s="81">
        <v>65</v>
      </c>
      <c r="AI73" s="81"/>
      <c r="AJ73" s="81"/>
      <c r="AK73" s="81"/>
      <c r="AL73" s="81">
        <v>63</v>
      </c>
      <c r="AM73" s="81"/>
      <c r="AN73" s="81"/>
      <c r="AO73" s="81">
        <v>59</v>
      </c>
      <c r="AP73" s="81">
        <v>65</v>
      </c>
      <c r="AQ73" s="81"/>
      <c r="AR73" s="81"/>
      <c r="AS73" s="81">
        <v>75</v>
      </c>
      <c r="AT73" s="81"/>
      <c r="AU73" s="81"/>
      <c r="AV73" s="81"/>
      <c r="AW73" s="256"/>
      <c r="AX73" s="164"/>
      <c r="AY73" s="1097"/>
      <c r="AZ73" s="286">
        <f t="shared" si="2"/>
        <v>496</v>
      </c>
      <c r="BA73" s="261">
        <f t="shared" si="3"/>
        <v>8</v>
      </c>
    </row>
    <row r="74" spans="1:53" ht="15.75" x14ac:dyDescent="0.25">
      <c r="A74" s="171" t="s">
        <v>545</v>
      </c>
      <c r="B74" s="2096" t="s">
        <v>71</v>
      </c>
      <c r="C74" s="161" t="s">
        <v>176</v>
      </c>
      <c r="D74" s="83" t="s">
        <v>124</v>
      </c>
      <c r="E74" s="257">
        <v>2015</v>
      </c>
      <c r="F74" s="261" t="s">
        <v>506</v>
      </c>
      <c r="G74" s="342"/>
      <c r="H74" s="259"/>
      <c r="I74" s="81"/>
      <c r="J74" s="79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164"/>
      <c r="AA74" s="259"/>
      <c r="AB74" s="81"/>
      <c r="AC74" s="256"/>
      <c r="AD74" s="79"/>
      <c r="AE74" s="81"/>
      <c r="AF74" s="81"/>
      <c r="AG74" s="81"/>
      <c r="AH74" s="81"/>
      <c r="AI74" s="81"/>
      <c r="AJ74" s="81"/>
      <c r="AK74" s="81"/>
      <c r="AL74" s="81"/>
      <c r="AM74" s="81">
        <v>300</v>
      </c>
      <c r="AN74" s="81"/>
      <c r="AO74" s="81"/>
      <c r="AP74" s="82"/>
      <c r="AQ74" s="82"/>
      <c r="AR74" s="82"/>
      <c r="AS74" s="82"/>
      <c r="AT74" s="82">
        <v>150</v>
      </c>
      <c r="AU74" s="82"/>
      <c r="AV74" s="82"/>
      <c r="AW74" s="257"/>
      <c r="AX74" s="165"/>
      <c r="AY74" s="286">
        <v>20</v>
      </c>
      <c r="AZ74" s="286">
        <f t="shared" si="2"/>
        <v>490</v>
      </c>
      <c r="BA74" s="261">
        <f t="shared" si="3"/>
        <v>4</v>
      </c>
    </row>
    <row r="75" spans="1:53" ht="15.75" x14ac:dyDescent="0.25">
      <c r="A75" s="171" t="s">
        <v>546</v>
      </c>
      <c r="B75" s="2095" t="s">
        <v>10</v>
      </c>
      <c r="C75" s="162" t="s">
        <v>848</v>
      </c>
      <c r="D75" s="26" t="s">
        <v>170</v>
      </c>
      <c r="E75" s="256">
        <v>2018</v>
      </c>
      <c r="F75" s="279" t="s">
        <v>506</v>
      </c>
      <c r="G75" s="342"/>
      <c r="H75" s="259"/>
      <c r="I75" s="81"/>
      <c r="J75" s="79"/>
      <c r="K75" s="81"/>
      <c r="L75" s="81"/>
      <c r="M75" s="81"/>
      <c r="N75" s="81"/>
      <c r="O75" s="81">
        <v>70</v>
      </c>
      <c r="P75" s="81"/>
      <c r="Q75" s="81"/>
      <c r="R75" s="81"/>
      <c r="S75" s="81"/>
      <c r="T75" s="81"/>
      <c r="U75" s="81">
        <v>15</v>
      </c>
      <c r="V75" s="81"/>
      <c r="W75" s="81">
        <v>15</v>
      </c>
      <c r="X75" s="81"/>
      <c r="Y75" s="81"/>
      <c r="Z75" s="164"/>
      <c r="AA75" s="259">
        <v>80</v>
      </c>
      <c r="AB75" s="81"/>
      <c r="AC75" s="256">
        <v>17</v>
      </c>
      <c r="AD75" s="79"/>
      <c r="AE75" s="81"/>
      <c r="AF75" s="81">
        <v>90</v>
      </c>
      <c r="AG75" s="81"/>
      <c r="AH75" s="81"/>
      <c r="AI75" s="81">
        <v>15</v>
      </c>
      <c r="AJ75" s="81"/>
      <c r="AK75" s="81"/>
      <c r="AL75" s="81"/>
      <c r="AM75" s="81"/>
      <c r="AN75" s="81">
        <v>68</v>
      </c>
      <c r="AO75" s="81"/>
      <c r="AP75" s="81"/>
      <c r="AQ75" s="81"/>
      <c r="AR75" s="81">
        <v>22</v>
      </c>
      <c r="AS75" s="81"/>
      <c r="AT75" s="81"/>
      <c r="AU75" s="81"/>
      <c r="AV75" s="81"/>
      <c r="AW75" s="256"/>
      <c r="AX75" s="164"/>
      <c r="AY75" s="1097"/>
      <c r="AZ75" s="286">
        <f t="shared" si="2"/>
        <v>482</v>
      </c>
      <c r="BA75" s="261">
        <f t="shared" si="3"/>
        <v>9</v>
      </c>
    </row>
    <row r="76" spans="1:53" ht="15.75" x14ac:dyDescent="0.25">
      <c r="A76" s="171" t="s">
        <v>547</v>
      </c>
      <c r="B76" s="2095" t="s">
        <v>71</v>
      </c>
      <c r="C76" s="162" t="s">
        <v>72</v>
      </c>
      <c r="D76" s="26" t="s">
        <v>73</v>
      </c>
      <c r="E76" s="256">
        <v>2014</v>
      </c>
      <c r="F76" s="279" t="s">
        <v>506</v>
      </c>
      <c r="G76" s="342"/>
      <c r="H76" s="259"/>
      <c r="I76" s="81"/>
      <c r="J76" s="79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164"/>
      <c r="AA76" s="259"/>
      <c r="AB76" s="81"/>
      <c r="AC76" s="256"/>
      <c r="AD76" s="79"/>
      <c r="AE76" s="81"/>
      <c r="AF76" s="81"/>
      <c r="AG76" s="81"/>
      <c r="AH76" s="81"/>
      <c r="AI76" s="81"/>
      <c r="AJ76" s="81"/>
      <c r="AK76" s="81"/>
      <c r="AL76" s="81"/>
      <c r="AM76" s="81">
        <v>260</v>
      </c>
      <c r="AN76" s="81"/>
      <c r="AO76" s="81"/>
      <c r="AP76" s="81"/>
      <c r="AQ76" s="81">
        <v>75</v>
      </c>
      <c r="AR76" s="81"/>
      <c r="AS76" s="81"/>
      <c r="AT76" s="81"/>
      <c r="AU76" s="81"/>
      <c r="AV76" s="81">
        <v>72</v>
      </c>
      <c r="AW76" s="256"/>
      <c r="AX76" s="164"/>
      <c r="AY76" s="1097">
        <v>20</v>
      </c>
      <c r="AZ76" s="286">
        <f t="shared" si="2"/>
        <v>457</v>
      </c>
      <c r="BA76" s="261">
        <f t="shared" si="3"/>
        <v>5</v>
      </c>
    </row>
    <row r="77" spans="1:53" ht="15.75" x14ac:dyDescent="0.25">
      <c r="A77" s="171" t="s">
        <v>548</v>
      </c>
      <c r="B77" s="2095" t="s">
        <v>23</v>
      </c>
      <c r="C77" s="162" t="s">
        <v>540</v>
      </c>
      <c r="D77" s="26" t="s">
        <v>173</v>
      </c>
      <c r="E77" s="164">
        <v>2011</v>
      </c>
      <c r="F77" s="279" t="s">
        <v>506</v>
      </c>
      <c r="G77" s="342"/>
      <c r="H77" s="275"/>
      <c r="I77" s="81"/>
      <c r="J77" s="79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164"/>
      <c r="AA77" s="259"/>
      <c r="AB77" s="81"/>
      <c r="AC77" s="256"/>
      <c r="AD77" s="79">
        <v>57</v>
      </c>
      <c r="AE77" s="81"/>
      <c r="AF77" s="81"/>
      <c r="AG77" s="81"/>
      <c r="AH77" s="81">
        <v>80</v>
      </c>
      <c r="AI77" s="81"/>
      <c r="AJ77" s="81"/>
      <c r="AK77" s="81">
        <v>95</v>
      </c>
      <c r="AL77" s="81"/>
      <c r="AM77" s="81">
        <v>98</v>
      </c>
      <c r="AN77" s="81"/>
      <c r="AO77" s="81"/>
      <c r="AP77" s="81"/>
      <c r="AQ77" s="81">
        <v>70</v>
      </c>
      <c r="AR77" s="81"/>
      <c r="AS77" s="81"/>
      <c r="AT77" s="81"/>
      <c r="AU77" s="81"/>
      <c r="AV77" s="81"/>
      <c r="AW77" s="256"/>
      <c r="AX77" s="164"/>
      <c r="AY77" s="1097"/>
      <c r="AZ77" s="286">
        <f t="shared" si="2"/>
        <v>450</v>
      </c>
      <c r="BA77" s="261">
        <f t="shared" si="3"/>
        <v>5</v>
      </c>
    </row>
    <row r="78" spans="1:53" ht="15.75" x14ac:dyDescent="0.25">
      <c r="A78" s="171" t="s">
        <v>549</v>
      </c>
      <c r="B78" s="2100" t="s">
        <v>370</v>
      </c>
      <c r="C78" s="1139" t="s">
        <v>529</v>
      </c>
      <c r="D78" s="1141" t="s">
        <v>114</v>
      </c>
      <c r="E78" s="653">
        <v>2011</v>
      </c>
      <c r="F78" s="279" t="s">
        <v>506</v>
      </c>
      <c r="G78" s="342"/>
      <c r="H78" s="259"/>
      <c r="I78" s="81">
        <v>45</v>
      </c>
      <c r="J78" s="79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>
        <v>45</v>
      </c>
      <c r="W78" s="81"/>
      <c r="X78" s="81">
        <v>58</v>
      </c>
      <c r="Y78" s="81"/>
      <c r="Z78" s="164"/>
      <c r="AA78" s="259"/>
      <c r="AB78" s="81"/>
      <c r="AC78" s="256"/>
      <c r="AD78" s="79">
        <v>85</v>
      </c>
      <c r="AE78" s="81"/>
      <c r="AF78" s="81"/>
      <c r="AG78" s="81"/>
      <c r="AH78" s="81"/>
      <c r="AI78" s="81"/>
      <c r="AJ78" s="81">
        <v>75</v>
      </c>
      <c r="AK78" s="81"/>
      <c r="AL78" s="81"/>
      <c r="AM78" s="81"/>
      <c r="AN78" s="81"/>
      <c r="AO78" s="81"/>
      <c r="AP78" s="81"/>
      <c r="AQ78" s="81"/>
      <c r="AR78" s="81"/>
      <c r="AS78" s="81"/>
      <c r="AT78" s="81">
        <v>60</v>
      </c>
      <c r="AU78" s="81"/>
      <c r="AV78" s="81"/>
      <c r="AW78" s="256"/>
      <c r="AX78" s="164"/>
      <c r="AY78" s="1097">
        <v>20</v>
      </c>
      <c r="AZ78" s="286">
        <f t="shared" si="2"/>
        <v>448</v>
      </c>
      <c r="BA78" s="261">
        <f t="shared" si="3"/>
        <v>8</v>
      </c>
    </row>
    <row r="79" spans="1:53" ht="15.75" x14ac:dyDescent="0.25">
      <c r="A79" s="171" t="s">
        <v>550</v>
      </c>
      <c r="B79" s="2097" t="s">
        <v>16</v>
      </c>
      <c r="C79" s="288" t="s">
        <v>721</v>
      </c>
      <c r="D79" s="170" t="s">
        <v>73</v>
      </c>
      <c r="E79" s="269">
        <v>2010</v>
      </c>
      <c r="F79" s="279" t="s">
        <v>506</v>
      </c>
      <c r="G79" s="342"/>
      <c r="H79" s="259"/>
      <c r="I79" s="81"/>
      <c r="J79" s="79">
        <v>85</v>
      </c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>
        <v>100</v>
      </c>
      <c r="Z79" s="164"/>
      <c r="AA79" s="259"/>
      <c r="AB79" s="81"/>
      <c r="AC79" s="256"/>
      <c r="AD79" s="79"/>
      <c r="AE79" s="81">
        <v>105</v>
      </c>
      <c r="AF79" s="81"/>
      <c r="AG79" s="81"/>
      <c r="AH79" s="81"/>
      <c r="AI79" s="81"/>
      <c r="AJ79" s="81"/>
      <c r="AK79" s="81"/>
      <c r="AL79" s="81"/>
      <c r="AM79" s="81"/>
      <c r="AN79" s="81"/>
      <c r="AO79" s="81">
        <v>105</v>
      </c>
      <c r="AP79" s="81"/>
      <c r="AQ79" s="81"/>
      <c r="AR79" s="81"/>
      <c r="AS79" s="81"/>
      <c r="AT79" s="81"/>
      <c r="AU79" s="81"/>
      <c r="AV79" s="81"/>
      <c r="AW79" s="256"/>
      <c r="AX79" s="164"/>
      <c r="AY79" s="1097"/>
      <c r="AZ79" s="286">
        <f t="shared" si="2"/>
        <v>435</v>
      </c>
      <c r="BA79" s="261">
        <f t="shared" si="3"/>
        <v>4</v>
      </c>
    </row>
    <row r="80" spans="1:53" ht="15.75" x14ac:dyDescent="0.25">
      <c r="A80" s="171" t="s">
        <v>551</v>
      </c>
      <c r="B80" s="2097" t="s">
        <v>13</v>
      </c>
      <c r="C80" s="288" t="s">
        <v>381</v>
      </c>
      <c r="D80" s="170" t="s">
        <v>81</v>
      </c>
      <c r="E80" s="269">
        <v>2015</v>
      </c>
      <c r="F80" s="279" t="s">
        <v>506</v>
      </c>
      <c r="G80" s="342">
        <v>68</v>
      </c>
      <c r="H80" s="259"/>
      <c r="I80" s="81"/>
      <c r="J80" s="79"/>
      <c r="K80" s="81">
        <v>135</v>
      </c>
      <c r="L80" s="81"/>
      <c r="M80" s="81"/>
      <c r="N80" s="81"/>
      <c r="O80" s="81">
        <v>150</v>
      </c>
      <c r="P80" s="81"/>
      <c r="Q80" s="81"/>
      <c r="R80" s="81"/>
      <c r="S80" s="82"/>
      <c r="T80" s="82"/>
      <c r="U80" s="81"/>
      <c r="V80" s="81"/>
      <c r="W80" s="81"/>
      <c r="X80" s="81"/>
      <c r="Y80" s="81"/>
      <c r="Z80" s="164"/>
      <c r="AA80" s="259"/>
      <c r="AB80" s="81"/>
      <c r="AC80" s="256"/>
      <c r="AD80" s="79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256"/>
      <c r="AX80" s="164"/>
      <c r="AY80" s="1097">
        <v>30</v>
      </c>
      <c r="AZ80" s="286">
        <f t="shared" si="2"/>
        <v>413</v>
      </c>
      <c r="BA80" s="261">
        <f t="shared" si="3"/>
        <v>6</v>
      </c>
    </row>
    <row r="81" spans="1:53" ht="15.75" x14ac:dyDescent="0.25">
      <c r="A81" s="171" t="s">
        <v>553</v>
      </c>
      <c r="B81" s="2097" t="s">
        <v>23</v>
      </c>
      <c r="C81" s="288" t="s">
        <v>660</v>
      </c>
      <c r="D81" s="170" t="s">
        <v>70</v>
      </c>
      <c r="E81" s="269">
        <v>2012</v>
      </c>
      <c r="F81" s="279" t="s">
        <v>506</v>
      </c>
      <c r="G81" s="342"/>
      <c r="H81" s="259">
        <v>33</v>
      </c>
      <c r="I81" s="81"/>
      <c r="J81" s="79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>
        <v>17</v>
      </c>
      <c r="Y81" s="81"/>
      <c r="Z81" s="164"/>
      <c r="AA81" s="259"/>
      <c r="AB81" s="81"/>
      <c r="AC81" s="256"/>
      <c r="AD81" s="79"/>
      <c r="AE81" s="81"/>
      <c r="AF81" s="81"/>
      <c r="AG81" s="81"/>
      <c r="AH81" s="81"/>
      <c r="AI81" s="81"/>
      <c r="AJ81" s="81"/>
      <c r="AK81" s="81"/>
      <c r="AL81" s="81"/>
      <c r="AM81" s="81">
        <v>45</v>
      </c>
      <c r="AN81" s="81"/>
      <c r="AO81" s="81">
        <v>63</v>
      </c>
      <c r="AP81" s="81"/>
      <c r="AQ81" s="81">
        <v>60</v>
      </c>
      <c r="AR81" s="81"/>
      <c r="AS81" s="81">
        <v>80</v>
      </c>
      <c r="AT81" s="81">
        <v>39</v>
      </c>
      <c r="AU81" s="82"/>
      <c r="AV81" s="82"/>
      <c r="AW81" s="257"/>
      <c r="AX81" s="164"/>
      <c r="AY81" s="1097"/>
      <c r="AZ81" s="286">
        <f t="shared" si="2"/>
        <v>407</v>
      </c>
      <c r="BA81" s="261">
        <f t="shared" si="3"/>
        <v>7</v>
      </c>
    </row>
    <row r="82" spans="1:53" ht="15.75" x14ac:dyDescent="0.25">
      <c r="A82" s="171" t="s">
        <v>554</v>
      </c>
      <c r="B82" s="2097" t="s">
        <v>453</v>
      </c>
      <c r="C82" s="288" t="s">
        <v>804</v>
      </c>
      <c r="D82" s="170" t="s">
        <v>73</v>
      </c>
      <c r="E82" s="269">
        <v>2012</v>
      </c>
      <c r="F82" s="279" t="s">
        <v>506</v>
      </c>
      <c r="G82" s="342"/>
      <c r="H82" s="259">
        <v>48</v>
      </c>
      <c r="I82" s="81"/>
      <c r="J82" s="81"/>
      <c r="K82" s="81"/>
      <c r="L82" s="81"/>
      <c r="M82" s="81"/>
      <c r="N82" s="81">
        <v>43</v>
      </c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164"/>
      <c r="AA82" s="259"/>
      <c r="AB82" s="81"/>
      <c r="AC82" s="256"/>
      <c r="AD82" s="79">
        <v>54</v>
      </c>
      <c r="AE82" s="81"/>
      <c r="AF82" s="81"/>
      <c r="AG82" s="81"/>
      <c r="AH82" s="81"/>
      <c r="AI82" s="81"/>
      <c r="AJ82" s="81">
        <v>80</v>
      </c>
      <c r="AK82" s="81"/>
      <c r="AL82" s="81"/>
      <c r="AM82" s="81">
        <v>48</v>
      </c>
      <c r="AN82" s="81"/>
      <c r="AO82" s="81"/>
      <c r="AP82" s="81"/>
      <c r="AQ82" s="81">
        <v>55</v>
      </c>
      <c r="AR82" s="81"/>
      <c r="AS82" s="81"/>
      <c r="AT82" s="81"/>
      <c r="AU82" s="81"/>
      <c r="AV82" s="81"/>
      <c r="AW82" s="256"/>
      <c r="AX82" s="164"/>
      <c r="AY82" s="1097"/>
      <c r="AZ82" s="286">
        <f t="shared" si="2"/>
        <v>388</v>
      </c>
      <c r="BA82" s="261">
        <f t="shared" si="3"/>
        <v>6</v>
      </c>
    </row>
    <row r="83" spans="1:53" ht="15.75" x14ac:dyDescent="0.25">
      <c r="A83" s="171" t="s">
        <v>555</v>
      </c>
      <c r="B83" s="2097" t="s">
        <v>7</v>
      </c>
      <c r="C83" s="288" t="s">
        <v>579</v>
      </c>
      <c r="D83" s="170" t="s">
        <v>360</v>
      </c>
      <c r="E83" s="269">
        <v>2012</v>
      </c>
      <c r="F83" s="279" t="s">
        <v>506</v>
      </c>
      <c r="G83" s="342"/>
      <c r="H83" s="259">
        <v>24</v>
      </c>
      <c r="I83" s="81">
        <v>19</v>
      </c>
      <c r="J83" s="79"/>
      <c r="K83" s="81"/>
      <c r="L83" s="81"/>
      <c r="M83" s="81"/>
      <c r="N83" s="81">
        <v>27</v>
      </c>
      <c r="O83" s="81"/>
      <c r="P83" s="81"/>
      <c r="Q83" s="81"/>
      <c r="R83" s="81"/>
      <c r="S83" s="81"/>
      <c r="T83" s="81"/>
      <c r="U83" s="81"/>
      <c r="V83" s="81">
        <v>23</v>
      </c>
      <c r="W83" s="81"/>
      <c r="X83" s="81">
        <v>15</v>
      </c>
      <c r="Y83" s="81"/>
      <c r="Z83" s="164"/>
      <c r="AA83" s="259"/>
      <c r="AB83" s="81"/>
      <c r="AC83" s="256"/>
      <c r="AD83" s="79">
        <v>32</v>
      </c>
      <c r="AE83" s="81"/>
      <c r="AF83" s="81"/>
      <c r="AG83" s="81"/>
      <c r="AH83" s="81">
        <v>36</v>
      </c>
      <c r="AI83" s="81"/>
      <c r="AJ83" s="81">
        <v>30</v>
      </c>
      <c r="AK83" s="81"/>
      <c r="AL83" s="81"/>
      <c r="AM83" s="81"/>
      <c r="AN83" s="81"/>
      <c r="AO83" s="81"/>
      <c r="AP83" s="81"/>
      <c r="AQ83" s="81">
        <v>43</v>
      </c>
      <c r="AR83" s="81"/>
      <c r="AS83" s="81"/>
      <c r="AT83" s="81">
        <v>28</v>
      </c>
      <c r="AU83" s="81"/>
      <c r="AV83" s="81"/>
      <c r="AW83" s="256"/>
      <c r="AX83" s="164"/>
      <c r="AY83" s="1097">
        <v>10</v>
      </c>
      <c r="AZ83" s="286">
        <f t="shared" si="2"/>
        <v>387</v>
      </c>
      <c r="BA83" s="261">
        <f t="shared" si="3"/>
        <v>11</v>
      </c>
    </row>
    <row r="84" spans="1:53" ht="15.75" x14ac:dyDescent="0.25">
      <c r="A84" s="171" t="s">
        <v>556</v>
      </c>
      <c r="B84" s="2097" t="s">
        <v>11</v>
      </c>
      <c r="C84" s="288" t="s">
        <v>760</v>
      </c>
      <c r="D84" s="170" t="s">
        <v>82</v>
      </c>
      <c r="E84" s="269">
        <v>2009</v>
      </c>
      <c r="F84" s="279" t="s">
        <v>506</v>
      </c>
      <c r="G84" s="342"/>
      <c r="H84" s="259"/>
      <c r="I84" s="81"/>
      <c r="J84" s="79">
        <v>34</v>
      </c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>
        <v>60</v>
      </c>
      <c r="Z84" s="164"/>
      <c r="AA84" s="259"/>
      <c r="AB84" s="81"/>
      <c r="AC84" s="256"/>
      <c r="AD84" s="79"/>
      <c r="AE84" s="81">
        <v>75</v>
      </c>
      <c r="AF84" s="81"/>
      <c r="AG84" s="81"/>
      <c r="AH84" s="81"/>
      <c r="AI84" s="81"/>
      <c r="AJ84" s="81"/>
      <c r="AK84" s="81">
        <v>80</v>
      </c>
      <c r="AL84" s="81">
        <v>59</v>
      </c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256"/>
      <c r="AX84" s="164"/>
      <c r="AY84" s="1097">
        <v>20</v>
      </c>
      <c r="AZ84" s="286">
        <f t="shared" si="2"/>
        <v>378</v>
      </c>
      <c r="BA84" s="261">
        <f t="shared" si="3"/>
        <v>7</v>
      </c>
    </row>
    <row r="85" spans="1:53" ht="15.75" x14ac:dyDescent="0.25">
      <c r="A85" s="171" t="s">
        <v>557</v>
      </c>
      <c r="B85" s="2097" t="s">
        <v>16</v>
      </c>
      <c r="C85" s="288" t="s">
        <v>661</v>
      </c>
      <c r="D85" s="170" t="s">
        <v>662</v>
      </c>
      <c r="E85" s="269">
        <v>2011</v>
      </c>
      <c r="F85" s="279" t="s">
        <v>506</v>
      </c>
      <c r="G85" s="342"/>
      <c r="H85" s="259"/>
      <c r="I85" s="81"/>
      <c r="J85" s="79">
        <v>54</v>
      </c>
      <c r="K85" s="81"/>
      <c r="L85" s="81"/>
      <c r="M85" s="81"/>
      <c r="N85" s="81">
        <v>58</v>
      </c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164">
        <v>60</v>
      </c>
      <c r="AA85" s="259"/>
      <c r="AB85" s="81"/>
      <c r="AC85" s="256"/>
      <c r="AD85" s="79">
        <v>90</v>
      </c>
      <c r="AE85" s="81">
        <v>65</v>
      </c>
      <c r="AF85" s="81"/>
      <c r="AG85" s="81"/>
      <c r="AH85" s="81"/>
      <c r="AI85" s="81"/>
      <c r="AJ85" s="81"/>
      <c r="AK85" s="81"/>
      <c r="AL85" s="81"/>
      <c r="AM85" s="81"/>
      <c r="AN85" s="81"/>
      <c r="AO85" s="82"/>
      <c r="AP85" s="82"/>
      <c r="AQ85" s="82"/>
      <c r="AR85" s="82"/>
      <c r="AS85" s="82"/>
      <c r="AT85" s="82"/>
      <c r="AU85" s="82"/>
      <c r="AV85" s="82"/>
      <c r="AW85" s="257"/>
      <c r="AX85" s="164"/>
      <c r="AY85" s="1097"/>
      <c r="AZ85" s="286">
        <f t="shared" si="2"/>
        <v>377</v>
      </c>
      <c r="BA85" s="261">
        <f t="shared" si="3"/>
        <v>5</v>
      </c>
    </row>
    <row r="86" spans="1:53" ht="15.75" x14ac:dyDescent="0.25">
      <c r="A86" s="171" t="s">
        <v>558</v>
      </c>
      <c r="B86" s="2097" t="s">
        <v>885</v>
      </c>
      <c r="C86" s="288" t="s">
        <v>895</v>
      </c>
      <c r="D86" s="170" t="s">
        <v>896</v>
      </c>
      <c r="E86" s="269">
        <v>2014</v>
      </c>
      <c r="F86" s="279" t="s">
        <v>507</v>
      </c>
      <c r="G86" s="342"/>
      <c r="H86" s="275"/>
      <c r="I86" s="81"/>
      <c r="J86" s="79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>
        <v>50</v>
      </c>
      <c r="V86" s="81"/>
      <c r="W86" s="81"/>
      <c r="X86" s="81"/>
      <c r="Y86" s="81"/>
      <c r="Z86" s="164"/>
      <c r="AA86" s="259"/>
      <c r="AB86" s="81">
        <v>95</v>
      </c>
      <c r="AC86" s="256"/>
      <c r="AD86" s="79"/>
      <c r="AE86" s="81"/>
      <c r="AF86" s="81"/>
      <c r="AG86" s="81">
        <v>90</v>
      </c>
      <c r="AH86" s="81"/>
      <c r="AI86" s="81">
        <v>95</v>
      </c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256"/>
      <c r="AX86" s="164"/>
      <c r="AY86" s="1097"/>
      <c r="AZ86" s="286">
        <f t="shared" si="2"/>
        <v>370</v>
      </c>
      <c r="BA86" s="261">
        <f t="shared" si="3"/>
        <v>4</v>
      </c>
    </row>
    <row r="87" spans="1:53" ht="15.75" x14ac:dyDescent="0.25">
      <c r="A87" s="171" t="s">
        <v>559</v>
      </c>
      <c r="B87" s="2097" t="s">
        <v>370</v>
      </c>
      <c r="C87" s="288" t="s">
        <v>392</v>
      </c>
      <c r="D87" s="170" t="s">
        <v>67</v>
      </c>
      <c r="E87" s="269">
        <v>2011</v>
      </c>
      <c r="F87" s="279" t="s">
        <v>506</v>
      </c>
      <c r="G87" s="342"/>
      <c r="H87" s="259">
        <v>40</v>
      </c>
      <c r="I87" s="81">
        <v>80</v>
      </c>
      <c r="J87" s="79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>
        <v>48</v>
      </c>
      <c r="Y87" s="81"/>
      <c r="Z87" s="164"/>
      <c r="AA87" s="259"/>
      <c r="AB87" s="81"/>
      <c r="AC87" s="256"/>
      <c r="AD87" s="79"/>
      <c r="AE87" s="81"/>
      <c r="AF87" s="81"/>
      <c r="AG87" s="81"/>
      <c r="AH87" s="81"/>
      <c r="AI87" s="81"/>
      <c r="AJ87" s="81"/>
      <c r="AK87" s="81"/>
      <c r="AL87" s="81"/>
      <c r="AM87" s="81">
        <v>54</v>
      </c>
      <c r="AN87" s="81"/>
      <c r="AO87" s="81"/>
      <c r="AP87" s="81"/>
      <c r="AQ87" s="81"/>
      <c r="AR87" s="81"/>
      <c r="AS87" s="81"/>
      <c r="AT87" s="81">
        <v>57</v>
      </c>
      <c r="AU87" s="81"/>
      <c r="AV87" s="81"/>
      <c r="AW87" s="256"/>
      <c r="AX87" s="164"/>
      <c r="AY87" s="1097">
        <v>30</v>
      </c>
      <c r="AZ87" s="286">
        <f t="shared" si="2"/>
        <v>359</v>
      </c>
      <c r="BA87" s="261">
        <f t="shared" si="3"/>
        <v>8</v>
      </c>
    </row>
    <row r="88" spans="1:53" ht="15.75" x14ac:dyDescent="0.25">
      <c r="A88" s="171" t="s">
        <v>560</v>
      </c>
      <c r="B88" s="2097" t="s">
        <v>885</v>
      </c>
      <c r="C88" s="288" t="s">
        <v>901</v>
      </c>
      <c r="D88" s="170" t="s">
        <v>80</v>
      </c>
      <c r="E88" s="269">
        <v>2013</v>
      </c>
      <c r="F88" s="279" t="s">
        <v>507</v>
      </c>
      <c r="G88" s="342"/>
      <c r="H88" s="259"/>
      <c r="I88" s="81"/>
      <c r="J88" s="79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>
        <v>21</v>
      </c>
      <c r="V88" s="81"/>
      <c r="W88" s="81">
        <v>20</v>
      </c>
      <c r="X88" s="81"/>
      <c r="Y88" s="81"/>
      <c r="Z88" s="164"/>
      <c r="AA88" s="259"/>
      <c r="AB88" s="81">
        <v>70</v>
      </c>
      <c r="AC88" s="256">
        <v>39</v>
      </c>
      <c r="AD88" s="79"/>
      <c r="AE88" s="81"/>
      <c r="AF88" s="81"/>
      <c r="AG88" s="81"/>
      <c r="AH88" s="81"/>
      <c r="AI88" s="81">
        <v>18</v>
      </c>
      <c r="AJ88" s="81"/>
      <c r="AK88" s="81"/>
      <c r="AL88" s="81"/>
      <c r="AM88" s="81"/>
      <c r="AN88" s="81">
        <v>90</v>
      </c>
      <c r="AO88" s="81"/>
      <c r="AP88" s="81"/>
      <c r="AQ88" s="81"/>
      <c r="AR88" s="81">
        <v>30</v>
      </c>
      <c r="AS88" s="81"/>
      <c r="AT88" s="81"/>
      <c r="AU88" s="81"/>
      <c r="AV88" s="81"/>
      <c r="AW88" s="256"/>
      <c r="AX88" s="164"/>
      <c r="AY88" s="1097"/>
      <c r="AZ88" s="286">
        <f t="shared" si="2"/>
        <v>358</v>
      </c>
      <c r="BA88" s="261">
        <f t="shared" si="3"/>
        <v>7</v>
      </c>
    </row>
    <row r="89" spans="1:53" ht="15.75" x14ac:dyDescent="0.25">
      <c r="A89" s="171" t="s">
        <v>561</v>
      </c>
      <c r="B89" s="2097" t="s">
        <v>92</v>
      </c>
      <c r="C89" s="288" t="s">
        <v>532</v>
      </c>
      <c r="D89" s="170" t="s">
        <v>477</v>
      </c>
      <c r="E89" s="269">
        <v>2011</v>
      </c>
      <c r="F89" s="279" t="s">
        <v>506</v>
      </c>
      <c r="G89" s="342"/>
      <c r="H89" s="259"/>
      <c r="I89" s="81">
        <v>65</v>
      </c>
      <c r="J89" s="79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>
        <v>38</v>
      </c>
      <c r="Y89" s="81"/>
      <c r="Z89" s="164"/>
      <c r="AA89" s="259"/>
      <c r="AB89" s="81"/>
      <c r="AC89" s="256"/>
      <c r="AD89" s="79"/>
      <c r="AE89" s="81"/>
      <c r="AF89" s="81"/>
      <c r="AG89" s="81"/>
      <c r="AH89" s="81">
        <v>75</v>
      </c>
      <c r="AI89" s="81"/>
      <c r="AJ89" s="81"/>
      <c r="AK89" s="81"/>
      <c r="AL89" s="81">
        <v>68</v>
      </c>
      <c r="AM89" s="81"/>
      <c r="AN89" s="81"/>
      <c r="AO89" s="81"/>
      <c r="AP89" s="81">
        <v>60</v>
      </c>
      <c r="AQ89" s="81"/>
      <c r="AR89" s="81"/>
      <c r="AS89" s="81"/>
      <c r="AT89" s="81"/>
      <c r="AU89" s="81"/>
      <c r="AV89" s="81"/>
      <c r="AW89" s="256"/>
      <c r="AX89" s="164"/>
      <c r="AY89" s="1097"/>
      <c r="AZ89" s="286">
        <f t="shared" si="2"/>
        <v>356</v>
      </c>
      <c r="BA89" s="261">
        <f t="shared" si="3"/>
        <v>5</v>
      </c>
    </row>
    <row r="90" spans="1:53" ht="15.75" x14ac:dyDescent="0.25">
      <c r="A90" s="171" t="s">
        <v>562</v>
      </c>
      <c r="B90" s="2097" t="s">
        <v>129</v>
      </c>
      <c r="C90" s="288" t="s">
        <v>969</v>
      </c>
      <c r="D90" s="170" t="s">
        <v>75</v>
      </c>
      <c r="E90" s="269">
        <v>2013</v>
      </c>
      <c r="F90" s="287" t="s">
        <v>507</v>
      </c>
      <c r="G90" s="342"/>
      <c r="H90" s="259"/>
      <c r="I90" s="81"/>
      <c r="J90" s="79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164"/>
      <c r="AA90" s="259"/>
      <c r="AB90" s="81"/>
      <c r="AC90" s="256">
        <v>32</v>
      </c>
      <c r="AD90" s="79"/>
      <c r="AE90" s="81"/>
      <c r="AF90" s="81"/>
      <c r="AG90" s="81">
        <v>70</v>
      </c>
      <c r="AH90" s="81"/>
      <c r="AI90" s="81">
        <v>63</v>
      </c>
      <c r="AJ90" s="81"/>
      <c r="AK90" s="81"/>
      <c r="AL90" s="81"/>
      <c r="AM90" s="81"/>
      <c r="AN90" s="81">
        <v>98</v>
      </c>
      <c r="AO90" s="81"/>
      <c r="AP90" s="81"/>
      <c r="AQ90" s="81">
        <v>42</v>
      </c>
      <c r="AR90" s="81"/>
      <c r="AS90" s="81"/>
      <c r="AT90" s="81"/>
      <c r="AU90" s="81"/>
      <c r="AV90" s="81"/>
      <c r="AW90" s="256"/>
      <c r="AX90" s="164"/>
      <c r="AY90" s="1097"/>
      <c r="AZ90" s="286">
        <f t="shared" si="2"/>
        <v>355</v>
      </c>
      <c r="BA90" s="261">
        <f t="shared" si="3"/>
        <v>5</v>
      </c>
    </row>
    <row r="91" spans="1:53" ht="15.75" x14ac:dyDescent="0.25">
      <c r="A91" s="171" t="s">
        <v>563</v>
      </c>
      <c r="B91" s="2097" t="s">
        <v>71</v>
      </c>
      <c r="C91" s="288" t="s">
        <v>95</v>
      </c>
      <c r="D91" s="170" t="s">
        <v>96</v>
      </c>
      <c r="E91" s="269">
        <v>2011</v>
      </c>
      <c r="F91" s="279" t="s">
        <v>506</v>
      </c>
      <c r="G91" s="342"/>
      <c r="H91" s="259"/>
      <c r="I91" s="81"/>
      <c r="J91" s="79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164"/>
      <c r="AA91" s="259"/>
      <c r="AB91" s="81"/>
      <c r="AC91" s="256"/>
      <c r="AD91" s="79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>
        <v>125</v>
      </c>
      <c r="AP91" s="81">
        <v>70</v>
      </c>
      <c r="AQ91" s="81"/>
      <c r="AR91" s="81"/>
      <c r="AS91" s="81"/>
      <c r="AT91" s="81"/>
      <c r="AU91" s="81"/>
      <c r="AV91" s="81">
        <v>113</v>
      </c>
      <c r="AW91" s="256"/>
      <c r="AX91" s="164"/>
      <c r="AY91" s="1097">
        <v>10</v>
      </c>
      <c r="AZ91" s="286">
        <f t="shared" si="2"/>
        <v>348</v>
      </c>
      <c r="BA91" s="261">
        <f t="shared" si="3"/>
        <v>4</v>
      </c>
    </row>
    <row r="92" spans="1:53" ht="15.75" x14ac:dyDescent="0.25">
      <c r="A92" s="171" t="s">
        <v>564</v>
      </c>
      <c r="B92" s="2097" t="s">
        <v>653</v>
      </c>
      <c r="C92" s="288" t="s">
        <v>468</v>
      </c>
      <c r="D92" s="170" t="s">
        <v>142</v>
      </c>
      <c r="E92" s="269">
        <v>2012</v>
      </c>
      <c r="F92" s="279" t="s">
        <v>506</v>
      </c>
      <c r="G92" s="342"/>
      <c r="H92" s="259"/>
      <c r="I92" s="81"/>
      <c r="J92" s="79"/>
      <c r="K92" s="81"/>
      <c r="L92" s="81"/>
      <c r="M92" s="81"/>
      <c r="N92" s="81">
        <v>24</v>
      </c>
      <c r="O92" s="81"/>
      <c r="P92" s="81"/>
      <c r="Q92" s="81"/>
      <c r="R92" s="81"/>
      <c r="S92" s="81"/>
      <c r="T92" s="81"/>
      <c r="U92" s="81"/>
      <c r="V92" s="81"/>
      <c r="W92" s="81"/>
      <c r="X92" s="81">
        <v>18</v>
      </c>
      <c r="Y92" s="81"/>
      <c r="Z92" s="164"/>
      <c r="AA92" s="259"/>
      <c r="AB92" s="81"/>
      <c r="AC92" s="256"/>
      <c r="AD92" s="79">
        <v>45</v>
      </c>
      <c r="AE92" s="81"/>
      <c r="AF92" s="81"/>
      <c r="AG92" s="81"/>
      <c r="AH92" s="81"/>
      <c r="AI92" s="81"/>
      <c r="AJ92" s="81">
        <v>48</v>
      </c>
      <c r="AK92" s="81"/>
      <c r="AL92" s="81"/>
      <c r="AM92" s="81"/>
      <c r="AN92" s="81"/>
      <c r="AO92" s="81">
        <v>90</v>
      </c>
      <c r="AP92" s="81"/>
      <c r="AQ92" s="81">
        <v>47</v>
      </c>
      <c r="AR92" s="81"/>
      <c r="AS92" s="81"/>
      <c r="AT92" s="81"/>
      <c r="AU92" s="81"/>
      <c r="AV92" s="81"/>
      <c r="AW92" s="256"/>
      <c r="AX92" s="164"/>
      <c r="AY92" s="1097">
        <v>10</v>
      </c>
      <c r="AZ92" s="286">
        <f t="shared" si="2"/>
        <v>342</v>
      </c>
      <c r="BA92" s="261">
        <f t="shared" si="3"/>
        <v>7</v>
      </c>
    </row>
    <row r="93" spans="1:53" ht="15.75" x14ac:dyDescent="0.25">
      <c r="A93" s="171" t="s">
        <v>565</v>
      </c>
      <c r="B93" s="2097" t="s">
        <v>7</v>
      </c>
      <c r="C93" s="288" t="s">
        <v>515</v>
      </c>
      <c r="D93" s="170" t="s">
        <v>81</v>
      </c>
      <c r="E93" s="269">
        <v>2015</v>
      </c>
      <c r="F93" s="261" t="s">
        <v>506</v>
      </c>
      <c r="G93" s="343"/>
      <c r="H93" s="275"/>
      <c r="I93" s="81"/>
      <c r="J93" s="80"/>
      <c r="K93" s="82"/>
      <c r="L93" s="82"/>
      <c r="M93" s="82"/>
      <c r="N93" s="82"/>
      <c r="O93" s="82"/>
      <c r="P93" s="82"/>
      <c r="Q93" s="82"/>
      <c r="R93" s="81"/>
      <c r="S93" s="81">
        <v>150</v>
      </c>
      <c r="T93" s="82"/>
      <c r="U93" s="82"/>
      <c r="V93" s="82"/>
      <c r="W93" s="81"/>
      <c r="X93" s="81"/>
      <c r="Y93" s="81"/>
      <c r="Z93" s="164"/>
      <c r="AA93" s="259">
        <v>150</v>
      </c>
      <c r="AB93" s="81"/>
      <c r="AC93" s="256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256"/>
      <c r="AX93" s="165"/>
      <c r="AY93" s="1097">
        <v>10</v>
      </c>
      <c r="AZ93" s="286">
        <f t="shared" si="2"/>
        <v>330</v>
      </c>
      <c r="BA93" s="261">
        <f t="shared" si="3"/>
        <v>3</v>
      </c>
    </row>
    <row r="94" spans="1:53" ht="15.75" x14ac:dyDescent="0.25">
      <c r="A94" s="171" t="s">
        <v>566</v>
      </c>
      <c r="B94" s="2097" t="s">
        <v>71</v>
      </c>
      <c r="C94" s="288" t="s">
        <v>171</v>
      </c>
      <c r="D94" s="170" t="s">
        <v>162</v>
      </c>
      <c r="E94" s="269">
        <v>2009</v>
      </c>
      <c r="F94" s="279" t="s">
        <v>506</v>
      </c>
      <c r="G94" s="343"/>
      <c r="H94" s="275"/>
      <c r="I94" s="82"/>
      <c r="J94" s="80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165"/>
      <c r="AA94" s="259"/>
      <c r="AB94" s="81"/>
      <c r="AC94" s="256"/>
      <c r="AD94" s="79"/>
      <c r="AE94" s="81"/>
      <c r="AF94" s="81"/>
      <c r="AG94" s="81"/>
      <c r="AH94" s="81"/>
      <c r="AI94" s="81"/>
      <c r="AJ94" s="81"/>
      <c r="AK94" s="81"/>
      <c r="AL94" s="81">
        <v>210</v>
      </c>
      <c r="AM94" s="81"/>
      <c r="AN94" s="81"/>
      <c r="AO94" s="81"/>
      <c r="AP94" s="81">
        <v>100</v>
      </c>
      <c r="AQ94" s="81"/>
      <c r="AR94" s="81"/>
      <c r="AS94" s="81"/>
      <c r="AT94" s="81"/>
      <c r="AU94" s="81"/>
      <c r="AV94" s="81"/>
      <c r="AW94" s="256"/>
      <c r="AX94" s="164"/>
      <c r="AY94" s="1097"/>
      <c r="AZ94" s="286">
        <f t="shared" si="2"/>
        <v>330</v>
      </c>
      <c r="BA94" s="261">
        <f t="shared" si="3"/>
        <v>2</v>
      </c>
    </row>
    <row r="95" spans="1:53" ht="15.75" x14ac:dyDescent="0.25">
      <c r="A95" s="171" t="s">
        <v>567</v>
      </c>
      <c r="B95" s="2098" t="s">
        <v>453</v>
      </c>
      <c r="C95" s="297" t="s">
        <v>805</v>
      </c>
      <c r="D95" s="281" t="s">
        <v>800</v>
      </c>
      <c r="E95" s="271">
        <v>2014</v>
      </c>
      <c r="F95" s="261" t="s">
        <v>507</v>
      </c>
      <c r="G95" s="343">
        <v>33</v>
      </c>
      <c r="H95" s="275"/>
      <c r="I95" s="82"/>
      <c r="J95" s="80"/>
      <c r="K95" s="82"/>
      <c r="L95" s="82"/>
      <c r="M95" s="82">
        <v>29</v>
      </c>
      <c r="N95" s="82"/>
      <c r="O95" s="82"/>
      <c r="P95" s="82"/>
      <c r="Q95" s="82"/>
      <c r="R95" s="82"/>
      <c r="S95" s="82"/>
      <c r="T95" s="82">
        <v>85</v>
      </c>
      <c r="U95" s="82">
        <v>17</v>
      </c>
      <c r="V95" s="82"/>
      <c r="W95" s="82"/>
      <c r="X95" s="82"/>
      <c r="Y95" s="82"/>
      <c r="Z95" s="165"/>
      <c r="AA95" s="275"/>
      <c r="AB95" s="82"/>
      <c r="AC95" s="257"/>
      <c r="AD95" s="80"/>
      <c r="AE95" s="82"/>
      <c r="AF95" s="82"/>
      <c r="AG95" s="82"/>
      <c r="AH95" s="82"/>
      <c r="AI95" s="82"/>
      <c r="AJ95" s="82"/>
      <c r="AK95" s="82"/>
      <c r="AL95" s="82"/>
      <c r="AM95" s="82">
        <v>113</v>
      </c>
      <c r="AN95" s="82"/>
      <c r="AO95" s="82"/>
      <c r="AP95" s="82"/>
      <c r="AQ95" s="82"/>
      <c r="AR95" s="82"/>
      <c r="AS95" s="82"/>
      <c r="AT95" s="82"/>
      <c r="AU95" s="82"/>
      <c r="AV95" s="82"/>
      <c r="AW95" s="257"/>
      <c r="AX95" s="165"/>
      <c r="AY95" s="286"/>
      <c r="AZ95" s="286">
        <f t="shared" si="2"/>
        <v>327</v>
      </c>
      <c r="BA95" s="261">
        <f t="shared" si="3"/>
        <v>5</v>
      </c>
    </row>
    <row r="96" spans="1:53" ht="15.75" x14ac:dyDescent="0.25">
      <c r="A96" s="171" t="s">
        <v>580</v>
      </c>
      <c r="B96" s="2098" t="s">
        <v>7</v>
      </c>
      <c r="C96" s="297" t="s">
        <v>680</v>
      </c>
      <c r="D96" s="281" t="s">
        <v>676</v>
      </c>
      <c r="E96" s="271">
        <v>2015</v>
      </c>
      <c r="F96" s="302" t="s">
        <v>507</v>
      </c>
      <c r="G96" s="343"/>
      <c r="H96" s="275"/>
      <c r="I96" s="82"/>
      <c r="J96" s="80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165"/>
      <c r="AA96" s="275"/>
      <c r="AB96" s="82"/>
      <c r="AC96" s="257">
        <v>34</v>
      </c>
      <c r="AD96" s="80"/>
      <c r="AE96" s="82"/>
      <c r="AF96" s="82"/>
      <c r="AG96" s="82"/>
      <c r="AH96" s="82"/>
      <c r="AI96" s="82">
        <v>48</v>
      </c>
      <c r="AJ96" s="82"/>
      <c r="AK96" s="82"/>
      <c r="AL96" s="82"/>
      <c r="AM96" s="82"/>
      <c r="AN96" s="82"/>
      <c r="AO96" s="82"/>
      <c r="AP96" s="82"/>
      <c r="AQ96" s="82">
        <v>63</v>
      </c>
      <c r="AR96" s="82"/>
      <c r="AS96" s="82"/>
      <c r="AT96" s="82"/>
      <c r="AU96" s="82">
        <v>140</v>
      </c>
      <c r="AV96" s="82"/>
      <c r="AW96" s="257"/>
      <c r="AX96" s="165"/>
      <c r="AY96" s="286"/>
      <c r="AZ96" s="286">
        <f t="shared" si="2"/>
        <v>325</v>
      </c>
      <c r="BA96" s="261">
        <f t="shared" si="3"/>
        <v>4</v>
      </c>
    </row>
    <row r="97" spans="1:53" ht="15.75" x14ac:dyDescent="0.25">
      <c r="A97" s="171" t="s">
        <v>581</v>
      </c>
      <c r="B97" s="2097" t="s">
        <v>10</v>
      </c>
      <c r="C97" s="288" t="s">
        <v>1030</v>
      </c>
      <c r="D97" s="170" t="s">
        <v>94</v>
      </c>
      <c r="E97" s="269">
        <v>2017</v>
      </c>
      <c r="F97" s="279" t="s">
        <v>506</v>
      </c>
      <c r="G97" s="342"/>
      <c r="H97" s="259"/>
      <c r="I97" s="81"/>
      <c r="J97" s="79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164"/>
      <c r="AA97" s="259"/>
      <c r="AB97" s="81"/>
      <c r="AC97" s="256"/>
      <c r="AD97" s="79"/>
      <c r="AE97" s="81"/>
      <c r="AF97" s="81"/>
      <c r="AG97" s="81"/>
      <c r="AH97" s="81"/>
      <c r="AI97" s="81">
        <v>36</v>
      </c>
      <c r="AJ97" s="81"/>
      <c r="AK97" s="81"/>
      <c r="AL97" s="81"/>
      <c r="AM97" s="81"/>
      <c r="AN97" s="81">
        <v>81</v>
      </c>
      <c r="AO97" s="81"/>
      <c r="AP97" s="81"/>
      <c r="AQ97" s="81"/>
      <c r="AR97" s="81">
        <v>36</v>
      </c>
      <c r="AS97" s="81"/>
      <c r="AT97" s="81"/>
      <c r="AU97" s="81">
        <v>125</v>
      </c>
      <c r="AV97" s="81"/>
      <c r="AW97" s="256"/>
      <c r="AX97" s="164"/>
      <c r="AY97" s="1097"/>
      <c r="AZ97" s="286">
        <f t="shared" si="2"/>
        <v>318</v>
      </c>
      <c r="BA97" s="261">
        <f t="shared" si="3"/>
        <v>4</v>
      </c>
    </row>
    <row r="98" spans="1:53" ht="15.75" x14ac:dyDescent="0.25">
      <c r="A98" s="171" t="s">
        <v>582</v>
      </c>
      <c r="B98" s="2097" t="s">
        <v>71</v>
      </c>
      <c r="C98" s="288" t="s">
        <v>832</v>
      </c>
      <c r="D98" s="170" t="s">
        <v>173</v>
      </c>
      <c r="E98" s="269">
        <v>2009</v>
      </c>
      <c r="F98" s="279" t="s">
        <v>506</v>
      </c>
      <c r="G98" s="342"/>
      <c r="H98" s="275"/>
      <c r="I98" s="82"/>
      <c r="J98" s="80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165"/>
      <c r="AA98" s="259"/>
      <c r="AB98" s="81"/>
      <c r="AC98" s="256"/>
      <c r="AD98" s="79"/>
      <c r="AE98" s="81"/>
      <c r="AF98" s="81"/>
      <c r="AG98" s="81"/>
      <c r="AH98" s="81"/>
      <c r="AI98" s="81"/>
      <c r="AJ98" s="81"/>
      <c r="AK98" s="81"/>
      <c r="AL98" s="81">
        <v>195</v>
      </c>
      <c r="AM98" s="81"/>
      <c r="AN98" s="81"/>
      <c r="AO98" s="81"/>
      <c r="AP98" s="81">
        <v>100</v>
      </c>
      <c r="AQ98" s="81"/>
      <c r="AR98" s="81"/>
      <c r="AS98" s="81"/>
      <c r="AT98" s="81"/>
      <c r="AU98" s="81"/>
      <c r="AV98" s="81"/>
      <c r="AW98" s="256"/>
      <c r="AX98" s="164"/>
      <c r="AY98" s="1097"/>
      <c r="AZ98" s="286">
        <f t="shared" si="2"/>
        <v>315</v>
      </c>
      <c r="BA98" s="261">
        <f t="shared" si="3"/>
        <v>2</v>
      </c>
    </row>
    <row r="99" spans="1:53" ht="15.75" x14ac:dyDescent="0.25">
      <c r="A99" s="171" t="s">
        <v>583</v>
      </c>
      <c r="B99" s="2097" t="s">
        <v>16</v>
      </c>
      <c r="C99" s="288" t="s">
        <v>686</v>
      </c>
      <c r="D99" s="170" t="s">
        <v>70</v>
      </c>
      <c r="E99" s="269">
        <v>2012</v>
      </c>
      <c r="F99" s="279" t="s">
        <v>506</v>
      </c>
      <c r="G99" s="342"/>
      <c r="H99" s="259">
        <v>20</v>
      </c>
      <c r="I99" s="81">
        <v>26</v>
      </c>
      <c r="J99" s="79"/>
      <c r="K99" s="81"/>
      <c r="L99" s="81"/>
      <c r="M99" s="81"/>
      <c r="N99" s="81">
        <v>50</v>
      </c>
      <c r="O99" s="81"/>
      <c r="P99" s="81"/>
      <c r="Q99" s="81"/>
      <c r="R99" s="81">
        <v>54</v>
      </c>
      <c r="S99" s="81"/>
      <c r="T99" s="81"/>
      <c r="U99" s="81"/>
      <c r="V99" s="81">
        <v>50</v>
      </c>
      <c r="W99" s="81"/>
      <c r="X99" s="81">
        <v>33</v>
      </c>
      <c r="Y99" s="81"/>
      <c r="Z99" s="164"/>
      <c r="AA99" s="259"/>
      <c r="AB99" s="81"/>
      <c r="AC99" s="256"/>
      <c r="AD99" s="79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2"/>
      <c r="AP99" s="82"/>
      <c r="AQ99" s="82"/>
      <c r="AR99" s="82"/>
      <c r="AS99" s="82"/>
      <c r="AT99" s="82"/>
      <c r="AU99" s="82"/>
      <c r="AV99" s="82"/>
      <c r="AW99" s="257"/>
      <c r="AX99" s="164"/>
      <c r="AY99" s="1097">
        <v>10</v>
      </c>
      <c r="AZ99" s="286">
        <f t="shared" si="2"/>
        <v>303</v>
      </c>
      <c r="BA99" s="261">
        <f t="shared" si="3"/>
        <v>7</v>
      </c>
    </row>
    <row r="100" spans="1:53" ht="15.75" x14ac:dyDescent="0.25">
      <c r="A100" s="171" t="s">
        <v>584</v>
      </c>
      <c r="B100" s="2098" t="s">
        <v>471</v>
      </c>
      <c r="C100" s="297" t="s">
        <v>473</v>
      </c>
      <c r="D100" s="281" t="s">
        <v>474</v>
      </c>
      <c r="E100" s="271">
        <v>2013</v>
      </c>
      <c r="F100" s="261" t="s">
        <v>506</v>
      </c>
      <c r="G100" s="343"/>
      <c r="H100" s="275"/>
      <c r="I100" s="82"/>
      <c r="J100" s="80"/>
      <c r="K100" s="82"/>
      <c r="L100" s="82"/>
      <c r="M100" s="82"/>
      <c r="N100" s="82"/>
      <c r="O100" s="82"/>
      <c r="P100" s="82"/>
      <c r="Q100" s="82"/>
      <c r="R100" s="82"/>
      <c r="S100" s="81"/>
      <c r="T100" s="81"/>
      <c r="U100" s="81">
        <v>68</v>
      </c>
      <c r="V100" s="81"/>
      <c r="W100" s="81">
        <v>38</v>
      </c>
      <c r="X100" s="81"/>
      <c r="Y100" s="81"/>
      <c r="Z100" s="164"/>
      <c r="AA100" s="275"/>
      <c r="AB100" s="82"/>
      <c r="AC100" s="257"/>
      <c r="AD100" s="80"/>
      <c r="AE100" s="82"/>
      <c r="AF100" s="82"/>
      <c r="AG100" s="82"/>
      <c r="AH100" s="82"/>
      <c r="AI100" s="82">
        <v>54</v>
      </c>
      <c r="AJ100" s="82"/>
      <c r="AK100" s="82"/>
      <c r="AL100" s="82"/>
      <c r="AM100" s="82"/>
      <c r="AN100" s="82"/>
      <c r="AO100" s="82"/>
      <c r="AP100" s="82"/>
      <c r="AQ100" s="82"/>
      <c r="AR100" s="82">
        <v>100</v>
      </c>
      <c r="AS100" s="82"/>
      <c r="AT100" s="82"/>
      <c r="AU100" s="82"/>
      <c r="AV100" s="82"/>
      <c r="AW100" s="257"/>
      <c r="AX100" s="165"/>
      <c r="AY100" s="286"/>
      <c r="AZ100" s="286">
        <f t="shared" si="2"/>
        <v>300</v>
      </c>
      <c r="BA100" s="261">
        <f t="shared" si="3"/>
        <v>4</v>
      </c>
    </row>
    <row r="101" spans="1:53" ht="15.75" x14ac:dyDescent="0.25">
      <c r="A101" s="171" t="s">
        <v>585</v>
      </c>
      <c r="B101" s="2097" t="s">
        <v>14</v>
      </c>
      <c r="C101" s="288" t="s">
        <v>844</v>
      </c>
      <c r="D101" s="170" t="s">
        <v>139</v>
      </c>
      <c r="E101" s="269">
        <v>2014</v>
      </c>
      <c r="F101" s="279" t="s">
        <v>506</v>
      </c>
      <c r="G101" s="342"/>
      <c r="H101" s="259"/>
      <c r="I101" s="81"/>
      <c r="J101" s="79"/>
      <c r="K101" s="81"/>
      <c r="L101" s="81"/>
      <c r="M101" s="81">
        <v>33</v>
      </c>
      <c r="N101" s="81"/>
      <c r="O101" s="81"/>
      <c r="P101" s="81"/>
      <c r="Q101" s="81"/>
      <c r="R101" s="81"/>
      <c r="S101" s="81"/>
      <c r="T101" s="81"/>
      <c r="U101" s="81">
        <v>24</v>
      </c>
      <c r="V101" s="81"/>
      <c r="W101" s="81">
        <v>30</v>
      </c>
      <c r="X101" s="81"/>
      <c r="Y101" s="81"/>
      <c r="Z101" s="164"/>
      <c r="AA101" s="259"/>
      <c r="AB101" s="81"/>
      <c r="AC101" s="256">
        <v>60</v>
      </c>
      <c r="AD101" s="79"/>
      <c r="AE101" s="81"/>
      <c r="AF101" s="81"/>
      <c r="AG101" s="81"/>
      <c r="AH101" s="81"/>
      <c r="AI101" s="81">
        <v>32</v>
      </c>
      <c r="AJ101" s="81"/>
      <c r="AK101" s="81"/>
      <c r="AL101" s="81"/>
      <c r="AM101" s="81"/>
      <c r="AN101" s="81"/>
      <c r="AO101" s="81"/>
      <c r="AP101" s="81"/>
      <c r="AQ101" s="81"/>
      <c r="AR101" s="81">
        <v>54</v>
      </c>
      <c r="AS101" s="81"/>
      <c r="AT101" s="81"/>
      <c r="AU101" s="81"/>
      <c r="AV101" s="81"/>
      <c r="AW101" s="256"/>
      <c r="AX101" s="164"/>
      <c r="AY101" s="1097"/>
      <c r="AZ101" s="286">
        <f t="shared" si="2"/>
        <v>293</v>
      </c>
      <c r="BA101" s="261">
        <f t="shared" si="3"/>
        <v>6</v>
      </c>
    </row>
    <row r="102" spans="1:53" ht="15.75" x14ac:dyDescent="0.25">
      <c r="A102" s="171" t="s">
        <v>586</v>
      </c>
      <c r="B102" s="2098" t="s">
        <v>608</v>
      </c>
      <c r="C102" s="297" t="s">
        <v>539</v>
      </c>
      <c r="D102" s="281" t="s">
        <v>131</v>
      </c>
      <c r="E102" s="271">
        <v>2010</v>
      </c>
      <c r="F102" s="261" t="s">
        <v>506</v>
      </c>
      <c r="G102" s="343"/>
      <c r="H102" s="275"/>
      <c r="I102" s="82"/>
      <c r="J102" s="80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165"/>
      <c r="AA102" s="275"/>
      <c r="AB102" s="82"/>
      <c r="AC102" s="257"/>
      <c r="AD102" s="80"/>
      <c r="AE102" s="82"/>
      <c r="AF102" s="82"/>
      <c r="AG102" s="82"/>
      <c r="AH102" s="82"/>
      <c r="AI102" s="82"/>
      <c r="AJ102" s="82"/>
      <c r="AK102" s="82"/>
      <c r="AL102" s="82">
        <v>260</v>
      </c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257"/>
      <c r="AX102" s="165"/>
      <c r="AY102" s="286">
        <v>20</v>
      </c>
      <c r="AZ102" s="286">
        <f t="shared" si="2"/>
        <v>290</v>
      </c>
      <c r="BA102" s="261">
        <f t="shared" si="3"/>
        <v>3</v>
      </c>
    </row>
    <row r="103" spans="1:53" ht="15.75" x14ac:dyDescent="0.25">
      <c r="A103" s="171" t="s">
        <v>587</v>
      </c>
      <c r="B103" s="2098" t="s">
        <v>471</v>
      </c>
      <c r="C103" s="297" t="s">
        <v>475</v>
      </c>
      <c r="D103" s="281" t="s">
        <v>141</v>
      </c>
      <c r="E103" s="271">
        <v>2012</v>
      </c>
      <c r="F103" s="261" t="s">
        <v>506</v>
      </c>
      <c r="G103" s="343"/>
      <c r="H103" s="275">
        <v>38</v>
      </c>
      <c r="I103" s="82">
        <v>32</v>
      </c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>
        <v>18</v>
      </c>
      <c r="W103" s="82"/>
      <c r="X103" s="82">
        <v>26</v>
      </c>
      <c r="Y103" s="82"/>
      <c r="Z103" s="165"/>
      <c r="AA103" s="275"/>
      <c r="AB103" s="82"/>
      <c r="AC103" s="257"/>
      <c r="AD103" s="80"/>
      <c r="AE103" s="82"/>
      <c r="AF103" s="82"/>
      <c r="AG103" s="82"/>
      <c r="AH103" s="82"/>
      <c r="AI103" s="82"/>
      <c r="AJ103" s="82">
        <v>42</v>
      </c>
      <c r="AK103" s="82"/>
      <c r="AL103" s="82"/>
      <c r="AM103" s="82"/>
      <c r="AN103" s="82"/>
      <c r="AO103" s="82"/>
      <c r="AP103" s="82"/>
      <c r="AQ103" s="82"/>
      <c r="AR103" s="82"/>
      <c r="AS103" s="82">
        <v>65</v>
      </c>
      <c r="AT103" s="82"/>
      <c r="AU103" s="82"/>
      <c r="AV103" s="82"/>
      <c r="AW103" s="257"/>
      <c r="AX103" s="165"/>
      <c r="AY103" s="286"/>
      <c r="AZ103" s="286">
        <f t="shared" si="2"/>
        <v>281</v>
      </c>
      <c r="BA103" s="261">
        <f t="shared" si="3"/>
        <v>6</v>
      </c>
    </row>
    <row r="104" spans="1:53" ht="15.75" x14ac:dyDescent="0.25">
      <c r="A104" s="171" t="s">
        <v>588</v>
      </c>
      <c r="B104" s="2097" t="s">
        <v>13</v>
      </c>
      <c r="C104" s="288" t="s">
        <v>157</v>
      </c>
      <c r="D104" s="170" t="s">
        <v>73</v>
      </c>
      <c r="E104" s="269">
        <v>2009</v>
      </c>
      <c r="F104" s="279" t="s">
        <v>506</v>
      </c>
      <c r="G104" s="342"/>
      <c r="H104" s="275"/>
      <c r="I104" s="81"/>
      <c r="J104" s="79">
        <v>90</v>
      </c>
      <c r="K104" s="81"/>
      <c r="L104" s="81"/>
      <c r="M104" s="81"/>
      <c r="N104" s="81"/>
      <c r="O104" s="81"/>
      <c r="P104" s="81"/>
      <c r="Q104" s="81">
        <v>90</v>
      </c>
      <c r="R104" s="81"/>
      <c r="S104" s="81"/>
      <c r="T104" s="81"/>
      <c r="U104" s="81"/>
      <c r="V104" s="81"/>
      <c r="W104" s="81"/>
      <c r="X104" s="81"/>
      <c r="Y104" s="81"/>
      <c r="Z104" s="164"/>
      <c r="AA104" s="259"/>
      <c r="AB104" s="81"/>
      <c r="AC104" s="256"/>
      <c r="AD104" s="79"/>
      <c r="AE104" s="81">
        <v>70</v>
      </c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256"/>
      <c r="AX104" s="164"/>
      <c r="AY104" s="1097"/>
      <c r="AZ104" s="286">
        <f t="shared" si="2"/>
        <v>280</v>
      </c>
      <c r="BA104" s="261">
        <f t="shared" si="3"/>
        <v>3</v>
      </c>
    </row>
    <row r="105" spans="1:53" ht="15.75" x14ac:dyDescent="0.25">
      <c r="A105" s="171" t="s">
        <v>589</v>
      </c>
      <c r="B105" s="2097" t="s">
        <v>71</v>
      </c>
      <c r="C105" s="288" t="s">
        <v>143</v>
      </c>
      <c r="D105" s="170" t="s">
        <v>94</v>
      </c>
      <c r="E105" s="269">
        <v>2009</v>
      </c>
      <c r="F105" s="279" t="s">
        <v>506</v>
      </c>
      <c r="G105" s="343"/>
      <c r="H105" s="275"/>
      <c r="I105" s="82"/>
      <c r="J105" s="80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165"/>
      <c r="AA105" s="275"/>
      <c r="AB105" s="82"/>
      <c r="AC105" s="257"/>
      <c r="AD105" s="80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1">
        <v>86</v>
      </c>
      <c r="AP105" s="81">
        <v>70</v>
      </c>
      <c r="AQ105" s="81"/>
      <c r="AR105" s="81"/>
      <c r="AS105" s="81"/>
      <c r="AT105" s="81"/>
      <c r="AU105" s="81"/>
      <c r="AV105" s="81">
        <v>90</v>
      </c>
      <c r="AW105" s="256"/>
      <c r="AX105" s="164"/>
      <c r="AY105" s="1097"/>
      <c r="AZ105" s="286">
        <f t="shared" si="2"/>
        <v>276</v>
      </c>
      <c r="BA105" s="261">
        <f t="shared" si="3"/>
        <v>3</v>
      </c>
    </row>
    <row r="106" spans="1:53" ht="15.75" x14ac:dyDescent="0.25">
      <c r="A106" s="171" t="s">
        <v>590</v>
      </c>
      <c r="B106" s="2097" t="s">
        <v>23</v>
      </c>
      <c r="C106" s="288" t="s">
        <v>1047</v>
      </c>
      <c r="D106" s="170" t="s">
        <v>1048</v>
      </c>
      <c r="E106" s="269">
        <v>2015</v>
      </c>
      <c r="F106" s="302" t="s">
        <v>507</v>
      </c>
      <c r="G106" s="343"/>
      <c r="H106" s="275"/>
      <c r="I106" s="82"/>
      <c r="J106" s="80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165"/>
      <c r="AA106" s="275"/>
      <c r="AB106" s="82"/>
      <c r="AC106" s="257"/>
      <c r="AD106" s="80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1">
        <v>45</v>
      </c>
      <c r="AS106" s="81"/>
      <c r="AT106" s="81"/>
      <c r="AU106" s="81">
        <v>210</v>
      </c>
      <c r="AV106" s="82"/>
      <c r="AW106" s="257"/>
      <c r="AX106" s="165"/>
      <c r="AY106" s="286"/>
      <c r="AZ106" s="286">
        <f t="shared" si="2"/>
        <v>275</v>
      </c>
      <c r="BA106" s="261">
        <f t="shared" si="3"/>
        <v>2</v>
      </c>
    </row>
    <row r="107" spans="1:53" ht="15.75" x14ac:dyDescent="0.25">
      <c r="A107" s="171" t="s">
        <v>591</v>
      </c>
      <c r="B107" s="2097" t="s">
        <v>812</v>
      </c>
      <c r="C107" s="288" t="s">
        <v>813</v>
      </c>
      <c r="D107" s="170" t="s">
        <v>96</v>
      </c>
      <c r="E107" s="269">
        <v>2014</v>
      </c>
      <c r="F107" s="279" t="s">
        <v>507</v>
      </c>
      <c r="G107" s="342"/>
      <c r="H107" s="259"/>
      <c r="I107" s="81">
        <v>17</v>
      </c>
      <c r="J107" s="79"/>
      <c r="K107" s="81"/>
      <c r="L107" s="81">
        <v>100</v>
      </c>
      <c r="M107" s="81">
        <v>45</v>
      </c>
      <c r="N107" s="81"/>
      <c r="O107" s="81"/>
      <c r="P107" s="81">
        <v>70</v>
      </c>
      <c r="Q107" s="81"/>
      <c r="R107" s="81"/>
      <c r="S107" s="81"/>
      <c r="T107" s="81"/>
      <c r="U107" s="81"/>
      <c r="V107" s="81"/>
      <c r="W107" s="81"/>
      <c r="X107" s="81"/>
      <c r="Y107" s="81"/>
      <c r="Z107" s="164"/>
      <c r="AA107" s="259"/>
      <c r="AB107" s="81"/>
      <c r="AC107" s="256"/>
      <c r="AD107" s="79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256"/>
      <c r="AX107" s="164"/>
      <c r="AY107" s="1097"/>
      <c r="AZ107" s="286">
        <f t="shared" si="2"/>
        <v>272</v>
      </c>
      <c r="BA107" s="261">
        <f t="shared" si="3"/>
        <v>4</v>
      </c>
    </row>
    <row r="108" spans="1:53" ht="15.75" x14ac:dyDescent="0.25">
      <c r="A108" s="171" t="s">
        <v>592</v>
      </c>
      <c r="B108" s="2097" t="s">
        <v>13</v>
      </c>
      <c r="C108" s="288" t="s">
        <v>847</v>
      </c>
      <c r="D108" s="170" t="s">
        <v>112</v>
      </c>
      <c r="E108" s="269">
        <v>2015</v>
      </c>
      <c r="F108" s="279" t="s">
        <v>506</v>
      </c>
      <c r="G108" s="342"/>
      <c r="H108" s="259"/>
      <c r="I108" s="81"/>
      <c r="J108" s="79"/>
      <c r="K108" s="81"/>
      <c r="L108" s="81"/>
      <c r="M108" s="81"/>
      <c r="N108" s="81"/>
      <c r="O108" s="81">
        <v>65</v>
      </c>
      <c r="P108" s="81"/>
      <c r="Q108" s="81"/>
      <c r="R108" s="81"/>
      <c r="S108" s="81">
        <v>75</v>
      </c>
      <c r="T108" s="81"/>
      <c r="U108" s="81"/>
      <c r="V108" s="81"/>
      <c r="W108" s="81"/>
      <c r="X108" s="81"/>
      <c r="Y108" s="81"/>
      <c r="Z108" s="164"/>
      <c r="AA108" s="259"/>
      <c r="AB108" s="81"/>
      <c r="AC108" s="256"/>
      <c r="AD108" s="79"/>
      <c r="AE108" s="81"/>
      <c r="AF108" s="81">
        <v>70</v>
      </c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>
        <v>20</v>
      </c>
      <c r="AS108" s="81"/>
      <c r="AT108" s="81"/>
      <c r="AU108" s="81"/>
      <c r="AV108" s="81"/>
      <c r="AW108" s="256"/>
      <c r="AX108" s="164"/>
      <c r="AY108" s="1097"/>
      <c r="AZ108" s="286">
        <f t="shared" si="2"/>
        <v>270</v>
      </c>
      <c r="BA108" s="261">
        <f t="shared" si="3"/>
        <v>4</v>
      </c>
    </row>
    <row r="109" spans="1:53" ht="15.75" x14ac:dyDescent="0.25">
      <c r="A109" s="171" t="s">
        <v>593</v>
      </c>
      <c r="B109" s="2097" t="s">
        <v>92</v>
      </c>
      <c r="C109" s="288" t="s">
        <v>111</v>
      </c>
      <c r="D109" s="170" t="s">
        <v>112</v>
      </c>
      <c r="E109" s="269">
        <v>2010</v>
      </c>
      <c r="F109" s="279" t="s">
        <v>506</v>
      </c>
      <c r="G109" s="342"/>
      <c r="H109" s="259"/>
      <c r="I109" s="81"/>
      <c r="J109" s="79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164"/>
      <c r="AA109" s="259"/>
      <c r="AB109" s="81"/>
      <c r="AC109" s="256"/>
      <c r="AD109" s="79"/>
      <c r="AE109" s="81"/>
      <c r="AF109" s="81"/>
      <c r="AG109" s="81"/>
      <c r="AH109" s="81"/>
      <c r="AI109" s="81"/>
      <c r="AJ109" s="81"/>
      <c r="AK109" s="81"/>
      <c r="AL109" s="81">
        <v>72</v>
      </c>
      <c r="AM109" s="81"/>
      <c r="AN109" s="81"/>
      <c r="AO109" s="81">
        <v>98</v>
      </c>
      <c r="AP109" s="81">
        <v>60</v>
      </c>
      <c r="AQ109" s="81"/>
      <c r="AR109" s="81"/>
      <c r="AS109" s="81"/>
      <c r="AT109" s="81"/>
      <c r="AU109" s="81"/>
      <c r="AV109" s="81"/>
      <c r="AW109" s="256"/>
      <c r="AX109" s="164"/>
      <c r="AY109" s="1097"/>
      <c r="AZ109" s="286">
        <f t="shared" si="2"/>
        <v>260</v>
      </c>
      <c r="BA109" s="261">
        <f t="shared" si="3"/>
        <v>3</v>
      </c>
    </row>
    <row r="110" spans="1:53" ht="15.75" x14ac:dyDescent="0.25">
      <c r="A110" s="171" t="s">
        <v>594</v>
      </c>
      <c r="B110" s="2098" t="s">
        <v>23</v>
      </c>
      <c r="C110" s="297" t="s">
        <v>575</v>
      </c>
      <c r="D110" s="281" t="s">
        <v>595</v>
      </c>
      <c r="E110" s="271">
        <v>2011</v>
      </c>
      <c r="F110" s="279" t="s">
        <v>506</v>
      </c>
      <c r="G110" s="343"/>
      <c r="H110" s="275">
        <v>26</v>
      </c>
      <c r="I110" s="82"/>
      <c r="J110" s="80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165"/>
      <c r="AA110" s="275"/>
      <c r="AB110" s="82"/>
      <c r="AC110" s="257"/>
      <c r="AD110" s="80"/>
      <c r="AE110" s="82"/>
      <c r="AF110" s="82"/>
      <c r="AG110" s="82"/>
      <c r="AH110" s="82">
        <v>48</v>
      </c>
      <c r="AI110" s="82"/>
      <c r="AJ110" s="82"/>
      <c r="AK110" s="82"/>
      <c r="AL110" s="82"/>
      <c r="AM110" s="82">
        <v>150</v>
      </c>
      <c r="AN110" s="82"/>
      <c r="AO110" s="82"/>
      <c r="AP110" s="82"/>
      <c r="AQ110" s="82"/>
      <c r="AR110" s="82"/>
      <c r="AS110" s="82"/>
      <c r="AT110" s="82"/>
      <c r="AU110" s="82"/>
      <c r="AV110" s="82"/>
      <c r="AW110" s="257"/>
      <c r="AX110" s="164"/>
      <c r="AY110" s="1097"/>
      <c r="AZ110" s="286">
        <f t="shared" si="2"/>
        <v>254</v>
      </c>
      <c r="BA110" s="261">
        <f t="shared" si="3"/>
        <v>3</v>
      </c>
    </row>
    <row r="111" spans="1:53" ht="15.75" x14ac:dyDescent="0.25">
      <c r="A111" s="171" t="s">
        <v>597</v>
      </c>
      <c r="B111" s="2097" t="s">
        <v>7</v>
      </c>
      <c r="C111" s="288" t="s">
        <v>670</v>
      </c>
      <c r="D111" s="170" t="s">
        <v>78</v>
      </c>
      <c r="E111" s="269">
        <v>2015</v>
      </c>
      <c r="F111" s="287" t="s">
        <v>507</v>
      </c>
      <c r="G111" s="343"/>
      <c r="H111" s="259"/>
      <c r="I111" s="81"/>
      <c r="J111" s="79"/>
      <c r="K111" s="81">
        <v>80</v>
      </c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164"/>
      <c r="AA111" s="259"/>
      <c r="AB111" s="81"/>
      <c r="AC111" s="256"/>
      <c r="AD111" s="79"/>
      <c r="AE111" s="81"/>
      <c r="AF111" s="81">
        <v>100</v>
      </c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>
        <v>43</v>
      </c>
      <c r="AR111" s="81"/>
      <c r="AS111" s="81"/>
      <c r="AT111" s="81"/>
      <c r="AU111" s="81"/>
      <c r="AV111" s="81"/>
      <c r="AW111" s="256"/>
      <c r="AX111" s="164"/>
      <c r="AY111" s="1097"/>
      <c r="AZ111" s="286">
        <f t="shared" si="2"/>
        <v>253</v>
      </c>
      <c r="BA111" s="261">
        <f t="shared" si="3"/>
        <v>3</v>
      </c>
    </row>
    <row r="112" spans="1:53" ht="15.75" x14ac:dyDescent="0.25">
      <c r="A112" s="171" t="s">
        <v>598</v>
      </c>
      <c r="B112" s="2095" t="s">
        <v>129</v>
      </c>
      <c r="C112" s="288" t="s">
        <v>610</v>
      </c>
      <c r="D112" s="170" t="s">
        <v>611</v>
      </c>
      <c r="E112" s="269">
        <v>2014</v>
      </c>
      <c r="F112" s="287" t="s">
        <v>507</v>
      </c>
      <c r="G112" s="342"/>
      <c r="H112" s="259"/>
      <c r="I112" s="81"/>
      <c r="J112" s="79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164"/>
      <c r="AA112" s="259"/>
      <c r="AB112" s="81"/>
      <c r="AC112" s="256">
        <v>65</v>
      </c>
      <c r="AD112" s="79"/>
      <c r="AE112" s="81"/>
      <c r="AF112" s="81"/>
      <c r="AG112" s="81">
        <v>54</v>
      </c>
      <c r="AH112" s="81"/>
      <c r="AI112" s="81">
        <v>51</v>
      </c>
      <c r="AJ112" s="81"/>
      <c r="AK112" s="81"/>
      <c r="AL112" s="81"/>
      <c r="AM112" s="81"/>
      <c r="AN112" s="81"/>
      <c r="AO112" s="81"/>
      <c r="AP112" s="81"/>
      <c r="AQ112" s="81">
        <v>42</v>
      </c>
      <c r="AR112" s="81"/>
      <c r="AS112" s="81"/>
      <c r="AT112" s="81"/>
      <c r="AU112" s="81"/>
      <c r="AV112" s="81"/>
      <c r="AW112" s="256"/>
      <c r="AX112" s="164"/>
      <c r="AY112" s="1097"/>
      <c r="AZ112" s="286">
        <f t="shared" si="2"/>
        <v>252</v>
      </c>
      <c r="BA112" s="261">
        <f t="shared" si="3"/>
        <v>4</v>
      </c>
    </row>
    <row r="113" spans="1:53" ht="15.75" x14ac:dyDescent="0.25">
      <c r="A113" s="171" t="s">
        <v>599</v>
      </c>
      <c r="B113" s="2097" t="s">
        <v>71</v>
      </c>
      <c r="C113" s="288" t="s">
        <v>122</v>
      </c>
      <c r="D113" s="170" t="s">
        <v>882</v>
      </c>
      <c r="E113" s="269">
        <v>2014</v>
      </c>
      <c r="F113" s="279"/>
      <c r="G113" s="343"/>
      <c r="H113" s="275"/>
      <c r="I113" s="82"/>
      <c r="J113" s="80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165"/>
      <c r="AA113" s="275"/>
      <c r="AB113" s="82"/>
      <c r="AC113" s="257"/>
      <c r="AD113" s="80"/>
      <c r="AE113" s="82"/>
      <c r="AF113" s="82"/>
      <c r="AG113" s="82"/>
      <c r="AH113" s="82"/>
      <c r="AI113" s="82"/>
      <c r="AJ113" s="82"/>
      <c r="AK113" s="82"/>
      <c r="AL113" s="82"/>
      <c r="AM113" s="82"/>
      <c r="AN113" s="81">
        <v>210</v>
      </c>
      <c r="AO113" s="81"/>
      <c r="AP113" s="81"/>
      <c r="AQ113" s="81"/>
      <c r="AR113" s="81"/>
      <c r="AS113" s="81"/>
      <c r="AT113" s="81"/>
      <c r="AU113" s="81"/>
      <c r="AV113" s="81"/>
      <c r="AW113" s="256"/>
      <c r="AX113" s="164"/>
      <c r="AY113" s="1097">
        <v>30</v>
      </c>
      <c r="AZ113" s="286">
        <f t="shared" si="2"/>
        <v>250</v>
      </c>
      <c r="BA113" s="261">
        <f t="shared" si="3"/>
        <v>4</v>
      </c>
    </row>
    <row r="114" spans="1:53" ht="15.75" x14ac:dyDescent="0.25">
      <c r="A114" s="171" t="s">
        <v>600</v>
      </c>
      <c r="B114" s="2097" t="s">
        <v>16</v>
      </c>
      <c r="C114" s="288" t="s">
        <v>686</v>
      </c>
      <c r="D114" s="170" t="s">
        <v>65</v>
      </c>
      <c r="E114" s="269">
        <v>2012</v>
      </c>
      <c r="F114" s="279" t="s">
        <v>506</v>
      </c>
      <c r="G114" s="342"/>
      <c r="H114" s="259">
        <v>21</v>
      </c>
      <c r="I114" s="81">
        <v>42</v>
      </c>
      <c r="J114" s="79"/>
      <c r="K114" s="81"/>
      <c r="L114" s="81"/>
      <c r="M114" s="81"/>
      <c r="N114" s="81">
        <v>30</v>
      </c>
      <c r="O114" s="81"/>
      <c r="P114" s="81"/>
      <c r="Q114" s="81"/>
      <c r="R114" s="81">
        <v>48</v>
      </c>
      <c r="S114" s="81"/>
      <c r="T114" s="81"/>
      <c r="U114" s="81"/>
      <c r="V114" s="81">
        <v>20</v>
      </c>
      <c r="W114" s="81"/>
      <c r="X114" s="81">
        <v>13</v>
      </c>
      <c r="Y114" s="81"/>
      <c r="Z114" s="164"/>
      <c r="AA114" s="259"/>
      <c r="AB114" s="81"/>
      <c r="AC114" s="256"/>
      <c r="AD114" s="79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2"/>
      <c r="AP114" s="82"/>
      <c r="AQ114" s="82"/>
      <c r="AR114" s="82"/>
      <c r="AS114" s="82"/>
      <c r="AT114" s="82"/>
      <c r="AU114" s="82"/>
      <c r="AV114" s="82"/>
      <c r="AW114" s="257"/>
      <c r="AX114" s="164"/>
      <c r="AY114" s="1097">
        <v>10</v>
      </c>
      <c r="AZ114" s="286">
        <f t="shared" si="2"/>
        <v>244</v>
      </c>
      <c r="BA114" s="261">
        <f t="shared" si="3"/>
        <v>7</v>
      </c>
    </row>
    <row r="115" spans="1:53" ht="15.75" x14ac:dyDescent="0.25">
      <c r="A115" s="171" t="s">
        <v>601</v>
      </c>
      <c r="B115" s="2097" t="s">
        <v>453</v>
      </c>
      <c r="C115" s="1721" t="s">
        <v>794</v>
      </c>
      <c r="D115" s="1719" t="s">
        <v>73</v>
      </c>
      <c r="E115" s="1720">
        <v>2013</v>
      </c>
      <c r="F115" s="279" t="s">
        <v>506</v>
      </c>
      <c r="G115" s="342">
        <v>48</v>
      </c>
      <c r="H115" s="259"/>
      <c r="I115" s="81"/>
      <c r="J115" s="79"/>
      <c r="K115" s="81"/>
      <c r="L115" s="81"/>
      <c r="M115" s="81"/>
      <c r="N115" s="81"/>
      <c r="O115" s="81"/>
      <c r="P115" s="81">
        <v>65</v>
      </c>
      <c r="Q115" s="81"/>
      <c r="R115" s="81"/>
      <c r="S115" s="81"/>
      <c r="T115" s="81">
        <v>100</v>
      </c>
      <c r="U115" s="81"/>
      <c r="V115" s="81"/>
      <c r="W115" s="81"/>
      <c r="X115" s="81"/>
      <c r="Y115" s="81"/>
      <c r="Z115" s="164"/>
      <c r="AA115" s="259"/>
      <c r="AB115" s="81"/>
      <c r="AC115" s="256"/>
      <c r="AD115" s="79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256"/>
      <c r="AX115" s="164"/>
      <c r="AY115" s="1097"/>
      <c r="AZ115" s="286">
        <f t="shared" si="2"/>
        <v>243</v>
      </c>
      <c r="BA115" s="261">
        <f t="shared" si="3"/>
        <v>3</v>
      </c>
    </row>
    <row r="116" spans="1:53" ht="15.75" x14ac:dyDescent="0.25">
      <c r="A116" s="171" t="s">
        <v>602</v>
      </c>
      <c r="B116" s="2097" t="s">
        <v>653</v>
      </c>
      <c r="C116" s="288" t="s">
        <v>18</v>
      </c>
      <c r="D116" s="170" t="s">
        <v>134</v>
      </c>
      <c r="E116" s="269">
        <v>2011</v>
      </c>
      <c r="F116" s="279" t="s">
        <v>507</v>
      </c>
      <c r="G116" s="342"/>
      <c r="H116" s="259"/>
      <c r="I116" s="81"/>
      <c r="J116" s="79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>
        <v>30</v>
      </c>
      <c r="Y116" s="81"/>
      <c r="Z116" s="164"/>
      <c r="AA116" s="259"/>
      <c r="AB116" s="81"/>
      <c r="AC116" s="256"/>
      <c r="AD116" s="79">
        <v>70</v>
      </c>
      <c r="AE116" s="81"/>
      <c r="AF116" s="81"/>
      <c r="AG116" s="81"/>
      <c r="AH116" s="81"/>
      <c r="AI116" s="81"/>
      <c r="AJ116" s="81">
        <v>70</v>
      </c>
      <c r="AK116" s="81"/>
      <c r="AL116" s="81"/>
      <c r="AM116" s="81"/>
      <c r="AN116" s="81"/>
      <c r="AO116" s="81"/>
      <c r="AP116" s="81"/>
      <c r="AQ116" s="81"/>
      <c r="AR116" s="81"/>
      <c r="AS116" s="81"/>
      <c r="AT116" s="81">
        <v>32</v>
      </c>
      <c r="AU116" s="81"/>
      <c r="AV116" s="81"/>
      <c r="AW116" s="256"/>
      <c r="AX116" s="164"/>
      <c r="AY116" s="1097"/>
      <c r="AZ116" s="286">
        <f t="shared" si="2"/>
        <v>242</v>
      </c>
      <c r="BA116" s="261">
        <f t="shared" si="3"/>
        <v>4</v>
      </c>
    </row>
    <row r="117" spans="1:53" ht="15.75" x14ac:dyDescent="0.25">
      <c r="A117" s="171" t="s">
        <v>603</v>
      </c>
      <c r="B117" s="2097" t="s">
        <v>812</v>
      </c>
      <c r="C117" s="288" t="s">
        <v>672</v>
      </c>
      <c r="D117" s="170" t="s">
        <v>142</v>
      </c>
      <c r="E117" s="269">
        <v>2011</v>
      </c>
      <c r="F117" s="279" t="s">
        <v>506</v>
      </c>
      <c r="G117" s="342"/>
      <c r="H117" s="259"/>
      <c r="I117" s="81">
        <v>18</v>
      </c>
      <c r="J117" s="79"/>
      <c r="K117" s="81"/>
      <c r="L117" s="81"/>
      <c r="M117" s="81"/>
      <c r="N117" s="81">
        <v>23</v>
      </c>
      <c r="O117" s="81"/>
      <c r="P117" s="81"/>
      <c r="Q117" s="81"/>
      <c r="R117" s="81"/>
      <c r="S117" s="81"/>
      <c r="T117" s="81"/>
      <c r="U117" s="81"/>
      <c r="V117" s="81">
        <v>30</v>
      </c>
      <c r="W117" s="81"/>
      <c r="X117" s="81">
        <v>11</v>
      </c>
      <c r="Y117" s="81"/>
      <c r="Z117" s="164"/>
      <c r="AA117" s="259"/>
      <c r="AB117" s="81"/>
      <c r="AC117" s="256"/>
      <c r="AD117" s="79">
        <v>22</v>
      </c>
      <c r="AE117" s="81"/>
      <c r="AF117" s="81"/>
      <c r="AG117" s="81"/>
      <c r="AH117" s="81">
        <v>34</v>
      </c>
      <c r="AI117" s="81"/>
      <c r="AJ117" s="81"/>
      <c r="AK117" s="81"/>
      <c r="AL117" s="81"/>
      <c r="AM117" s="81">
        <v>33</v>
      </c>
      <c r="AN117" s="81"/>
      <c r="AO117" s="81"/>
      <c r="AP117" s="81"/>
      <c r="AQ117" s="81"/>
      <c r="AR117" s="81"/>
      <c r="AS117" s="81"/>
      <c r="AT117" s="81"/>
      <c r="AU117" s="81"/>
      <c r="AV117" s="81"/>
      <c r="AW117" s="256"/>
      <c r="AX117" s="164"/>
      <c r="AY117" s="1097"/>
      <c r="AZ117" s="286">
        <f t="shared" si="2"/>
        <v>241</v>
      </c>
      <c r="BA117" s="261">
        <f t="shared" si="3"/>
        <v>7</v>
      </c>
    </row>
    <row r="118" spans="1:53" ht="15.75" x14ac:dyDescent="0.25">
      <c r="A118" s="171" t="s">
        <v>604</v>
      </c>
      <c r="B118" s="2095" t="s">
        <v>92</v>
      </c>
      <c r="C118" s="288" t="s">
        <v>132</v>
      </c>
      <c r="D118" s="170" t="s">
        <v>142</v>
      </c>
      <c r="E118" s="269">
        <v>2009</v>
      </c>
      <c r="F118" s="279" t="s">
        <v>506</v>
      </c>
      <c r="G118" s="342"/>
      <c r="H118" s="259"/>
      <c r="I118" s="81"/>
      <c r="J118" s="79">
        <v>65</v>
      </c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164"/>
      <c r="AA118" s="275"/>
      <c r="AB118" s="82"/>
      <c r="AC118" s="257"/>
      <c r="AD118" s="80"/>
      <c r="AE118" s="82"/>
      <c r="AF118" s="82"/>
      <c r="AG118" s="82"/>
      <c r="AH118" s="82"/>
      <c r="AI118" s="82"/>
      <c r="AJ118" s="82"/>
      <c r="AK118" s="81"/>
      <c r="AL118" s="81">
        <v>81</v>
      </c>
      <c r="AM118" s="81"/>
      <c r="AN118" s="81"/>
      <c r="AO118" s="81"/>
      <c r="AP118" s="81">
        <v>65</v>
      </c>
      <c r="AQ118" s="81"/>
      <c r="AR118" s="81"/>
      <c r="AS118" s="81"/>
      <c r="AT118" s="81"/>
      <c r="AU118" s="82"/>
      <c r="AV118" s="82"/>
      <c r="AW118" s="257"/>
      <c r="AX118" s="165"/>
      <c r="AY118" s="286"/>
      <c r="AZ118" s="286">
        <f t="shared" si="2"/>
        <v>241</v>
      </c>
      <c r="BA118" s="261">
        <f t="shared" si="3"/>
        <v>3</v>
      </c>
    </row>
    <row r="119" spans="1:53" ht="15.75" x14ac:dyDescent="0.25">
      <c r="A119" s="171" t="s">
        <v>605</v>
      </c>
      <c r="B119" s="2095" t="s">
        <v>71</v>
      </c>
      <c r="C119" s="288" t="s">
        <v>122</v>
      </c>
      <c r="D119" s="170" t="s">
        <v>82</v>
      </c>
      <c r="E119" s="269">
        <v>2008</v>
      </c>
      <c r="F119" s="279" t="s">
        <v>506</v>
      </c>
      <c r="G119" s="342"/>
      <c r="H119" s="275"/>
      <c r="I119" s="81"/>
      <c r="J119" s="79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164"/>
      <c r="AA119" s="259"/>
      <c r="AB119" s="81"/>
      <c r="AC119" s="256"/>
      <c r="AD119" s="79"/>
      <c r="AE119" s="81"/>
      <c r="AF119" s="81"/>
      <c r="AG119" s="81"/>
      <c r="AH119" s="81"/>
      <c r="AI119" s="81"/>
      <c r="AJ119" s="81"/>
      <c r="AK119" s="81"/>
      <c r="AL119" s="81">
        <v>230</v>
      </c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256"/>
      <c r="AX119" s="164"/>
      <c r="AY119" s="1097"/>
      <c r="AZ119" s="286">
        <f t="shared" si="2"/>
        <v>240</v>
      </c>
      <c r="BA119" s="261">
        <f t="shared" si="3"/>
        <v>1</v>
      </c>
    </row>
    <row r="120" spans="1:53" ht="15.75" x14ac:dyDescent="0.25">
      <c r="A120" s="171" t="s">
        <v>606</v>
      </c>
      <c r="B120" s="2097" t="s">
        <v>653</v>
      </c>
      <c r="C120" s="288" t="s">
        <v>465</v>
      </c>
      <c r="D120" s="170" t="s">
        <v>466</v>
      </c>
      <c r="E120" s="269">
        <v>2014</v>
      </c>
      <c r="F120" s="279" t="s">
        <v>506</v>
      </c>
      <c r="G120" s="342"/>
      <c r="H120" s="259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164"/>
      <c r="AA120" s="259"/>
      <c r="AB120" s="81">
        <v>100</v>
      </c>
      <c r="AC120" s="256"/>
      <c r="AD120" s="79"/>
      <c r="AE120" s="81"/>
      <c r="AF120" s="81"/>
      <c r="AG120" s="81">
        <v>115</v>
      </c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256"/>
      <c r="AX120" s="164"/>
      <c r="AY120" s="1097"/>
      <c r="AZ120" s="286">
        <f t="shared" si="2"/>
        <v>235</v>
      </c>
      <c r="BA120" s="261">
        <f t="shared" si="3"/>
        <v>2</v>
      </c>
    </row>
    <row r="121" spans="1:53" ht="15.75" x14ac:dyDescent="0.25">
      <c r="A121" s="171" t="s">
        <v>607</v>
      </c>
      <c r="B121" s="2097" t="s">
        <v>11</v>
      </c>
      <c r="C121" s="288" t="s">
        <v>428</v>
      </c>
      <c r="D121" s="170" t="s">
        <v>142</v>
      </c>
      <c r="E121" s="269">
        <v>2012</v>
      </c>
      <c r="F121" s="279" t="s">
        <v>506</v>
      </c>
      <c r="G121" s="342"/>
      <c r="H121" s="259"/>
      <c r="I121" s="81"/>
      <c r="J121" s="79"/>
      <c r="K121" s="81"/>
      <c r="L121" s="81"/>
      <c r="M121" s="81"/>
      <c r="N121" s="81">
        <v>29</v>
      </c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164">
        <v>54</v>
      </c>
      <c r="AA121" s="275"/>
      <c r="AB121" s="82"/>
      <c r="AC121" s="257"/>
      <c r="AD121" s="79">
        <v>60</v>
      </c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>
        <v>50</v>
      </c>
      <c r="AR121" s="82"/>
      <c r="AS121" s="82"/>
      <c r="AT121" s="82"/>
      <c r="AU121" s="82"/>
      <c r="AV121" s="82"/>
      <c r="AW121" s="257"/>
      <c r="AX121" s="165"/>
      <c r="AY121" s="286"/>
      <c r="AZ121" s="286">
        <f t="shared" si="2"/>
        <v>233</v>
      </c>
      <c r="BA121" s="261">
        <f t="shared" si="3"/>
        <v>4</v>
      </c>
    </row>
    <row r="122" spans="1:53" ht="15.75" x14ac:dyDescent="0.25">
      <c r="A122" s="171" t="s">
        <v>623</v>
      </c>
      <c r="B122" s="2097" t="s">
        <v>812</v>
      </c>
      <c r="C122" s="288" t="s">
        <v>845</v>
      </c>
      <c r="D122" s="170" t="s">
        <v>126</v>
      </c>
      <c r="E122" s="269">
        <v>2013</v>
      </c>
      <c r="F122" s="279" t="s">
        <v>507</v>
      </c>
      <c r="G122" s="342"/>
      <c r="H122" s="259"/>
      <c r="J122" s="79"/>
      <c r="K122" s="81"/>
      <c r="L122" s="81"/>
      <c r="M122" s="81">
        <v>48</v>
      </c>
      <c r="N122" s="81"/>
      <c r="O122" s="81"/>
      <c r="P122" s="81">
        <v>75</v>
      </c>
      <c r="Q122" s="81"/>
      <c r="R122" s="81"/>
      <c r="S122" s="81"/>
      <c r="T122" s="81"/>
      <c r="U122" s="81"/>
      <c r="V122" s="81"/>
      <c r="W122" s="81"/>
      <c r="X122" s="81"/>
      <c r="Y122" s="81"/>
      <c r="Z122" s="164"/>
      <c r="AA122" s="259"/>
      <c r="AB122" s="81"/>
      <c r="AC122" s="256"/>
      <c r="AD122" s="79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>
        <v>70</v>
      </c>
      <c r="AS122" s="81"/>
      <c r="AT122" s="81"/>
      <c r="AU122" s="81"/>
      <c r="AV122" s="81"/>
      <c r="AW122" s="256"/>
      <c r="AX122" s="164"/>
      <c r="AY122" s="1097"/>
      <c r="AZ122" s="286">
        <f t="shared" si="2"/>
        <v>223</v>
      </c>
      <c r="BA122" s="261">
        <f t="shared" si="3"/>
        <v>3</v>
      </c>
    </row>
    <row r="123" spans="1:53" ht="15.75" x14ac:dyDescent="0.25">
      <c r="A123" s="171" t="s">
        <v>624</v>
      </c>
      <c r="B123" s="2098" t="s">
        <v>7</v>
      </c>
      <c r="C123" s="297" t="s">
        <v>140</v>
      </c>
      <c r="D123" s="281" t="s">
        <v>141</v>
      </c>
      <c r="E123" s="271">
        <v>2008</v>
      </c>
      <c r="F123" s="261" t="s">
        <v>506</v>
      </c>
      <c r="G123" s="343"/>
      <c r="H123" s="275"/>
      <c r="I123" s="82"/>
      <c r="J123" s="80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165"/>
      <c r="AA123" s="275"/>
      <c r="AB123" s="82"/>
      <c r="AC123" s="257"/>
      <c r="AD123" s="80"/>
      <c r="AE123" s="82"/>
      <c r="AF123" s="82"/>
      <c r="AG123" s="82"/>
      <c r="AH123" s="82"/>
      <c r="AI123" s="82"/>
      <c r="AJ123" s="82"/>
      <c r="AK123" s="82"/>
      <c r="AL123" s="82">
        <v>180</v>
      </c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257"/>
      <c r="AX123" s="165"/>
      <c r="AY123" s="286">
        <v>30</v>
      </c>
      <c r="AZ123" s="286">
        <f t="shared" si="2"/>
        <v>220</v>
      </c>
      <c r="BA123" s="261">
        <f t="shared" si="3"/>
        <v>4</v>
      </c>
    </row>
    <row r="124" spans="1:53" ht="15.75" x14ac:dyDescent="0.25">
      <c r="A124" s="171" t="s">
        <v>625</v>
      </c>
      <c r="B124" s="2097" t="s">
        <v>453</v>
      </c>
      <c r="C124" s="288" t="s">
        <v>454</v>
      </c>
      <c r="D124" s="170" t="s">
        <v>479</v>
      </c>
      <c r="E124" s="269">
        <v>2012</v>
      </c>
      <c r="F124" s="279" t="s">
        <v>506</v>
      </c>
      <c r="G124" s="342"/>
      <c r="H124" s="259">
        <v>43</v>
      </c>
      <c r="I124" s="81"/>
      <c r="J124" s="79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>
        <v>38</v>
      </c>
      <c r="W124" s="81"/>
      <c r="X124" s="81"/>
      <c r="Y124" s="81"/>
      <c r="Z124" s="164"/>
      <c r="AA124" s="259"/>
      <c r="AB124" s="81"/>
      <c r="AC124" s="256"/>
      <c r="AD124" s="79"/>
      <c r="AE124" s="81"/>
      <c r="AF124" s="81"/>
      <c r="AG124" s="81"/>
      <c r="AH124" s="81"/>
      <c r="AI124" s="81"/>
      <c r="AJ124" s="81"/>
      <c r="AK124" s="81"/>
      <c r="AL124" s="81"/>
      <c r="AM124" s="81">
        <v>28</v>
      </c>
      <c r="AN124" s="81"/>
      <c r="AO124" s="81"/>
      <c r="AP124" s="81"/>
      <c r="AQ124" s="81">
        <v>55</v>
      </c>
      <c r="AR124" s="81"/>
      <c r="AS124" s="81"/>
      <c r="AT124" s="81"/>
      <c r="AU124" s="81"/>
      <c r="AV124" s="81"/>
      <c r="AW124" s="256"/>
      <c r="AX124" s="164"/>
      <c r="AY124" s="1097"/>
      <c r="AZ124" s="286">
        <f t="shared" si="2"/>
        <v>204</v>
      </c>
      <c r="BA124" s="261">
        <f t="shared" si="3"/>
        <v>4</v>
      </c>
    </row>
    <row r="125" spans="1:53" ht="15.75" x14ac:dyDescent="0.25">
      <c r="A125" s="171" t="s">
        <v>626</v>
      </c>
      <c r="B125" s="2097" t="s">
        <v>11</v>
      </c>
      <c r="C125" s="288" t="s">
        <v>764</v>
      </c>
      <c r="D125" s="170" t="s">
        <v>114</v>
      </c>
      <c r="E125" s="269">
        <v>2013</v>
      </c>
      <c r="F125" s="279" t="s">
        <v>506</v>
      </c>
      <c r="G125" s="342"/>
      <c r="H125" s="259"/>
      <c r="I125" s="81"/>
      <c r="J125" s="79">
        <v>36</v>
      </c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>
        <v>45</v>
      </c>
      <c r="X125" s="81"/>
      <c r="Y125" s="81">
        <v>57</v>
      </c>
      <c r="Z125" s="164"/>
      <c r="AA125" s="259"/>
      <c r="AB125" s="81"/>
      <c r="AC125" s="256"/>
      <c r="AD125" s="79">
        <v>24</v>
      </c>
      <c r="AE125" s="81"/>
      <c r="AF125" s="81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257"/>
      <c r="AX125" s="165"/>
      <c r="AY125" s="286"/>
      <c r="AZ125" s="286">
        <f t="shared" si="2"/>
        <v>202</v>
      </c>
      <c r="BA125" s="261">
        <f t="shared" si="3"/>
        <v>4</v>
      </c>
    </row>
    <row r="126" spans="1:53" ht="15.75" x14ac:dyDescent="0.25">
      <c r="A126" s="171" t="s">
        <v>627</v>
      </c>
      <c r="B126" s="2095" t="s">
        <v>673</v>
      </c>
      <c r="C126" s="288" t="s">
        <v>866</v>
      </c>
      <c r="D126" s="170" t="s">
        <v>126</v>
      </c>
      <c r="E126" s="269">
        <v>2013</v>
      </c>
      <c r="F126" s="279" t="s">
        <v>506</v>
      </c>
      <c r="G126" s="342"/>
      <c r="H126" s="259"/>
      <c r="I126" s="81"/>
      <c r="J126" s="79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>
        <v>53</v>
      </c>
      <c r="V126" s="81"/>
      <c r="W126" s="81">
        <v>50</v>
      </c>
      <c r="X126" s="81"/>
      <c r="Y126" s="81"/>
      <c r="Z126" s="164"/>
      <c r="AA126" s="259"/>
      <c r="AB126" s="81"/>
      <c r="AC126" s="256"/>
      <c r="AD126" s="79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>
        <v>48</v>
      </c>
      <c r="AS126" s="81"/>
      <c r="AT126" s="81"/>
      <c r="AU126" s="81"/>
      <c r="AV126" s="81"/>
      <c r="AW126" s="256"/>
      <c r="AX126" s="164"/>
      <c r="AY126" s="1097">
        <v>10</v>
      </c>
      <c r="AZ126" s="286">
        <f t="shared" si="2"/>
        <v>191</v>
      </c>
      <c r="BA126" s="261">
        <f t="shared" si="3"/>
        <v>4</v>
      </c>
    </row>
    <row r="127" spans="1:53" ht="15.75" x14ac:dyDescent="0.25">
      <c r="A127" s="171" t="s">
        <v>628</v>
      </c>
      <c r="B127" s="2097" t="s">
        <v>370</v>
      </c>
      <c r="C127" s="288" t="s">
        <v>393</v>
      </c>
      <c r="D127" s="170" t="s">
        <v>114</v>
      </c>
      <c r="E127" s="269">
        <v>2012</v>
      </c>
      <c r="F127" s="279" t="s">
        <v>506</v>
      </c>
      <c r="G127" s="342"/>
      <c r="H127" s="259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>
        <v>40</v>
      </c>
      <c r="W127" s="81"/>
      <c r="X127" s="81">
        <v>40</v>
      </c>
      <c r="Y127" s="81"/>
      <c r="Z127" s="164"/>
      <c r="AA127" s="259"/>
      <c r="AB127" s="81"/>
      <c r="AC127" s="256"/>
      <c r="AD127" s="79">
        <v>65</v>
      </c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256"/>
      <c r="AX127" s="164"/>
      <c r="AY127" s="1097">
        <v>10</v>
      </c>
      <c r="AZ127" s="286">
        <f t="shared" si="2"/>
        <v>185</v>
      </c>
      <c r="BA127" s="261">
        <f t="shared" si="3"/>
        <v>4</v>
      </c>
    </row>
    <row r="128" spans="1:53" ht="15.75" x14ac:dyDescent="0.25">
      <c r="A128" s="171" t="s">
        <v>629</v>
      </c>
      <c r="B128" s="2098" t="s">
        <v>10</v>
      </c>
      <c r="C128" s="297" t="s">
        <v>711</v>
      </c>
      <c r="D128" s="281" t="s">
        <v>712</v>
      </c>
      <c r="E128" s="271">
        <v>2015</v>
      </c>
      <c r="F128" s="261" t="s">
        <v>506</v>
      </c>
      <c r="G128" s="343"/>
      <c r="H128" s="275"/>
      <c r="I128" s="82"/>
      <c r="J128" s="80"/>
      <c r="K128" s="82"/>
      <c r="L128" s="82"/>
      <c r="M128" s="82">
        <v>27</v>
      </c>
      <c r="N128" s="82"/>
      <c r="O128" s="82"/>
      <c r="P128" s="82"/>
      <c r="Q128" s="82"/>
      <c r="R128" s="82"/>
      <c r="S128" s="82">
        <v>90</v>
      </c>
      <c r="T128" s="82"/>
      <c r="U128" s="82"/>
      <c r="V128" s="82"/>
      <c r="W128" s="82"/>
      <c r="X128" s="82"/>
      <c r="Y128" s="82"/>
      <c r="Z128" s="165"/>
      <c r="AA128" s="275"/>
      <c r="AB128" s="82"/>
      <c r="AC128" s="257">
        <v>28</v>
      </c>
      <c r="AD128" s="80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257"/>
      <c r="AX128" s="165"/>
      <c r="AY128" s="286">
        <v>10</v>
      </c>
      <c r="AZ128" s="286">
        <f t="shared" si="2"/>
        <v>185</v>
      </c>
      <c r="BA128" s="261">
        <f t="shared" si="3"/>
        <v>4</v>
      </c>
    </row>
    <row r="129" spans="1:53" ht="15.75" x14ac:dyDescent="0.25">
      <c r="A129" s="171" t="s">
        <v>630</v>
      </c>
      <c r="B129" s="2097" t="s">
        <v>812</v>
      </c>
      <c r="C129" s="288" t="s">
        <v>1050</v>
      </c>
      <c r="D129" s="170" t="s">
        <v>126</v>
      </c>
      <c r="E129" s="269">
        <v>2015</v>
      </c>
      <c r="F129" s="287" t="s">
        <v>507</v>
      </c>
      <c r="G129" s="343"/>
      <c r="H129" s="275"/>
      <c r="I129" s="82"/>
      <c r="J129" s="80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165"/>
      <c r="AA129" s="259"/>
      <c r="AB129" s="81"/>
      <c r="AC129" s="256"/>
      <c r="AD129" s="79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>
        <v>34</v>
      </c>
      <c r="AS129" s="81"/>
      <c r="AT129" s="81"/>
      <c r="AU129" s="81">
        <v>130</v>
      </c>
      <c r="AV129" s="81"/>
      <c r="AW129" s="256"/>
      <c r="AX129" s="164"/>
      <c r="AY129" s="1097"/>
      <c r="AZ129" s="286">
        <f t="shared" si="2"/>
        <v>184</v>
      </c>
      <c r="BA129" s="261">
        <f t="shared" si="3"/>
        <v>2</v>
      </c>
    </row>
    <row r="130" spans="1:53" ht="15.75" x14ac:dyDescent="0.25">
      <c r="A130" s="171" t="s">
        <v>631</v>
      </c>
      <c r="B130" s="2097" t="s">
        <v>71</v>
      </c>
      <c r="C130" s="288" t="s">
        <v>883</v>
      </c>
      <c r="D130" s="170" t="s">
        <v>78</v>
      </c>
      <c r="E130" s="269">
        <v>2010</v>
      </c>
      <c r="F130" s="279" t="s">
        <v>506</v>
      </c>
      <c r="G130" s="343"/>
      <c r="H130" s="275"/>
      <c r="I130" s="82"/>
      <c r="J130" s="80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165"/>
      <c r="AA130" s="259"/>
      <c r="AB130" s="81"/>
      <c r="AC130" s="256"/>
      <c r="AD130" s="79"/>
      <c r="AE130" s="81"/>
      <c r="AF130" s="81"/>
      <c r="AG130" s="81"/>
      <c r="AH130" s="81"/>
      <c r="AI130" s="81"/>
      <c r="AJ130" s="81"/>
      <c r="AK130" s="81"/>
      <c r="AL130" s="81">
        <v>90</v>
      </c>
      <c r="AM130" s="81"/>
      <c r="AN130" s="81"/>
      <c r="AO130" s="81"/>
      <c r="AP130" s="81">
        <v>70</v>
      </c>
      <c r="AQ130" s="81"/>
      <c r="AR130" s="81"/>
      <c r="AS130" s="81"/>
      <c r="AT130" s="81"/>
      <c r="AU130" s="81"/>
      <c r="AV130" s="81"/>
      <c r="AW130" s="256"/>
      <c r="AX130" s="164"/>
      <c r="AY130" s="1097"/>
      <c r="AZ130" s="286">
        <f t="shared" si="2"/>
        <v>180</v>
      </c>
      <c r="BA130" s="261">
        <f t="shared" si="3"/>
        <v>2</v>
      </c>
    </row>
    <row r="131" spans="1:53" ht="15.75" x14ac:dyDescent="0.25">
      <c r="A131" s="171" t="s">
        <v>632</v>
      </c>
      <c r="B131" s="2097" t="s">
        <v>907</v>
      </c>
      <c r="C131" s="288" t="s">
        <v>908</v>
      </c>
      <c r="D131" s="170" t="s">
        <v>114</v>
      </c>
      <c r="E131" s="269">
        <v>1012</v>
      </c>
      <c r="F131" s="279" t="s">
        <v>507</v>
      </c>
      <c r="G131" s="342"/>
      <c r="H131" s="259"/>
      <c r="I131" s="81"/>
      <c r="J131" s="79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>
        <v>21</v>
      </c>
      <c r="Y131" s="81"/>
      <c r="Z131" s="164"/>
      <c r="AA131" s="259"/>
      <c r="AB131" s="81"/>
      <c r="AC131" s="256"/>
      <c r="AD131" s="79"/>
      <c r="AE131" s="81"/>
      <c r="AF131" s="81"/>
      <c r="AG131" s="81"/>
      <c r="AH131" s="81"/>
      <c r="AI131" s="81"/>
      <c r="AJ131" s="81">
        <v>57</v>
      </c>
      <c r="AK131" s="81"/>
      <c r="AL131" s="81"/>
      <c r="AM131" s="81"/>
      <c r="AN131" s="81"/>
      <c r="AO131" s="81"/>
      <c r="AP131" s="81"/>
      <c r="AQ131" s="81"/>
      <c r="AR131" s="81"/>
      <c r="AS131" s="81">
        <v>70</v>
      </c>
      <c r="AT131" s="81"/>
      <c r="AU131" s="81"/>
      <c r="AV131" s="81"/>
      <c r="AW131" s="256"/>
      <c r="AX131" s="164"/>
      <c r="AY131" s="1097"/>
      <c r="AZ131" s="286">
        <f t="shared" si="2"/>
        <v>178</v>
      </c>
      <c r="BA131" s="261">
        <f t="shared" si="3"/>
        <v>3</v>
      </c>
    </row>
    <row r="132" spans="1:53" ht="15.75" x14ac:dyDescent="0.25">
      <c r="A132" s="171" t="s">
        <v>633</v>
      </c>
      <c r="B132" s="2097" t="s">
        <v>13</v>
      </c>
      <c r="C132" s="288" t="s">
        <v>847</v>
      </c>
      <c r="D132" s="170" t="s">
        <v>773</v>
      </c>
      <c r="E132" s="269">
        <v>2018</v>
      </c>
      <c r="F132" s="279" t="s">
        <v>506</v>
      </c>
      <c r="G132" s="342"/>
      <c r="H132" s="259"/>
      <c r="I132" s="81"/>
      <c r="J132" s="79"/>
      <c r="K132" s="81"/>
      <c r="L132" s="81"/>
      <c r="M132" s="81"/>
      <c r="N132" s="81"/>
      <c r="O132" s="81">
        <v>60</v>
      </c>
      <c r="P132" s="81"/>
      <c r="Q132" s="81"/>
      <c r="R132" s="81"/>
      <c r="S132" s="81">
        <v>70</v>
      </c>
      <c r="T132" s="81"/>
      <c r="U132" s="81"/>
      <c r="V132" s="81"/>
      <c r="W132" s="81"/>
      <c r="X132" s="81"/>
      <c r="Y132" s="81"/>
      <c r="Z132" s="164"/>
      <c r="AA132" s="259"/>
      <c r="AB132" s="81"/>
      <c r="AC132" s="256"/>
      <c r="AD132" s="79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>
        <v>17</v>
      </c>
      <c r="AS132" s="81"/>
      <c r="AT132" s="81"/>
      <c r="AU132" s="81"/>
      <c r="AV132" s="81"/>
      <c r="AW132" s="256"/>
      <c r="AX132" s="164"/>
      <c r="AY132" s="1097"/>
      <c r="AZ132" s="286">
        <f t="shared" si="2"/>
        <v>177</v>
      </c>
      <c r="BA132" s="261">
        <f t="shared" si="3"/>
        <v>3</v>
      </c>
    </row>
    <row r="133" spans="1:53" ht="15.75" x14ac:dyDescent="0.25">
      <c r="A133" s="171" t="s">
        <v>634</v>
      </c>
      <c r="B133" s="2097" t="s">
        <v>885</v>
      </c>
      <c r="C133" s="288" t="s">
        <v>902</v>
      </c>
      <c r="D133" s="170" t="s">
        <v>153</v>
      </c>
      <c r="E133" s="269">
        <v>2014</v>
      </c>
      <c r="F133" s="287" t="s">
        <v>507</v>
      </c>
      <c r="G133" s="342"/>
      <c r="H133" s="275"/>
      <c r="I133" s="81"/>
      <c r="J133" s="79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>
        <v>18</v>
      </c>
      <c r="X133" s="81"/>
      <c r="Y133" s="81"/>
      <c r="Z133" s="164"/>
      <c r="AA133" s="259"/>
      <c r="AB133" s="81">
        <v>54</v>
      </c>
      <c r="AC133" s="256"/>
      <c r="AD133" s="79"/>
      <c r="AE133" s="81"/>
      <c r="AF133" s="81"/>
      <c r="AG133" s="81">
        <v>65</v>
      </c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256"/>
      <c r="AX133" s="164"/>
      <c r="AY133" s="1097"/>
      <c r="AZ133" s="286">
        <f t="shared" ref="AZ133:AZ196" si="4">SUM(G133:AX133)+(BA133*10)</f>
        <v>167</v>
      </c>
      <c r="BA133" s="261">
        <f t="shared" ref="BA133:BA196" si="5">COUNTA(G133:AX133)+(AY133/10)</f>
        <v>3</v>
      </c>
    </row>
    <row r="134" spans="1:53" ht="15.75" x14ac:dyDescent="0.25">
      <c r="A134" s="171" t="s">
        <v>635</v>
      </c>
      <c r="B134" s="2097" t="s">
        <v>987</v>
      </c>
      <c r="C134" s="288" t="s">
        <v>989</v>
      </c>
      <c r="D134" s="170" t="s">
        <v>126</v>
      </c>
      <c r="E134" s="269">
        <v>2009</v>
      </c>
      <c r="F134" s="279" t="s">
        <v>506</v>
      </c>
      <c r="G134" s="343"/>
      <c r="H134" s="275"/>
      <c r="I134" s="82"/>
      <c r="J134" s="80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165"/>
      <c r="AA134" s="259"/>
      <c r="AB134" s="81"/>
      <c r="AC134" s="256"/>
      <c r="AD134" s="79"/>
      <c r="AE134" s="81">
        <v>80</v>
      </c>
      <c r="AF134" s="81"/>
      <c r="AG134" s="81"/>
      <c r="AH134" s="81"/>
      <c r="AI134" s="81"/>
      <c r="AJ134" s="81"/>
      <c r="AK134" s="81">
        <v>63</v>
      </c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257"/>
      <c r="AX134" s="165"/>
      <c r="AY134" s="286"/>
      <c r="AZ134" s="286">
        <f t="shared" si="4"/>
        <v>163</v>
      </c>
      <c r="BA134" s="261">
        <f t="shared" si="5"/>
        <v>2</v>
      </c>
    </row>
    <row r="135" spans="1:53" ht="15.75" x14ac:dyDescent="0.25">
      <c r="A135" s="171" t="s">
        <v>636</v>
      </c>
      <c r="B135" s="2097" t="s">
        <v>71</v>
      </c>
      <c r="C135" s="288" t="s">
        <v>122</v>
      </c>
      <c r="D135" s="170" t="s">
        <v>515</v>
      </c>
      <c r="E135" s="269">
        <v>2010</v>
      </c>
      <c r="F135" s="279" t="s">
        <v>506</v>
      </c>
      <c r="G135" s="342"/>
      <c r="H135" s="259"/>
      <c r="I135" s="81"/>
      <c r="J135" s="79"/>
      <c r="K135" s="81"/>
      <c r="L135" s="81"/>
      <c r="M135" s="81"/>
      <c r="N135" s="81"/>
      <c r="O135" s="81"/>
      <c r="P135" s="81"/>
      <c r="Q135" s="81">
        <v>60</v>
      </c>
      <c r="R135" s="81"/>
      <c r="S135" s="81"/>
      <c r="T135" s="81"/>
      <c r="U135" s="81"/>
      <c r="V135" s="81"/>
      <c r="W135" s="81"/>
      <c r="X135" s="81"/>
      <c r="Y135" s="81"/>
      <c r="Z135" s="164"/>
      <c r="AA135" s="259"/>
      <c r="AB135" s="81"/>
      <c r="AC135" s="256"/>
      <c r="AD135" s="79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>
        <v>81</v>
      </c>
      <c r="AP135" s="81"/>
      <c r="AQ135" s="81"/>
      <c r="AR135" s="81"/>
      <c r="AS135" s="81"/>
      <c r="AT135" s="81"/>
      <c r="AU135" s="81"/>
      <c r="AV135" s="81"/>
      <c r="AW135" s="256"/>
      <c r="AX135" s="164"/>
      <c r="AY135" s="1097"/>
      <c r="AZ135" s="286">
        <f t="shared" si="4"/>
        <v>161</v>
      </c>
      <c r="BA135" s="261">
        <f t="shared" si="5"/>
        <v>2</v>
      </c>
    </row>
    <row r="136" spans="1:53" ht="15.75" x14ac:dyDescent="0.25">
      <c r="A136" s="171" t="s">
        <v>637</v>
      </c>
      <c r="B136" s="2097" t="s">
        <v>14</v>
      </c>
      <c r="C136" s="288" t="s">
        <v>894</v>
      </c>
      <c r="D136" s="170" t="s">
        <v>80</v>
      </c>
      <c r="E136" s="269">
        <v>2013</v>
      </c>
      <c r="F136" s="279" t="s">
        <v>507</v>
      </c>
      <c r="G136" s="342"/>
      <c r="H136" s="275"/>
      <c r="I136" s="81"/>
      <c r="J136" s="79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>
        <v>29</v>
      </c>
      <c r="V136" s="81"/>
      <c r="W136" s="81"/>
      <c r="X136" s="81"/>
      <c r="Y136" s="81"/>
      <c r="Z136" s="164"/>
      <c r="AA136" s="259"/>
      <c r="AB136" s="81"/>
      <c r="AC136" s="256">
        <v>54</v>
      </c>
      <c r="AD136" s="79"/>
      <c r="AE136" s="81"/>
      <c r="AF136" s="81"/>
      <c r="AG136" s="81"/>
      <c r="AH136" s="81"/>
      <c r="AI136" s="81">
        <v>45</v>
      </c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256"/>
      <c r="AX136" s="164"/>
      <c r="AY136" s="1097"/>
      <c r="AZ136" s="286">
        <f t="shared" si="4"/>
        <v>158</v>
      </c>
      <c r="BA136" s="261">
        <f t="shared" si="5"/>
        <v>3</v>
      </c>
    </row>
    <row r="137" spans="1:53" ht="15.75" x14ac:dyDescent="0.25">
      <c r="A137" s="171" t="s">
        <v>638</v>
      </c>
      <c r="B137" s="2097" t="s">
        <v>17</v>
      </c>
      <c r="C137" s="288" t="s">
        <v>904</v>
      </c>
      <c r="D137" s="170" t="s">
        <v>905</v>
      </c>
      <c r="E137" s="269">
        <v>2011</v>
      </c>
      <c r="F137" s="279" t="s">
        <v>506</v>
      </c>
      <c r="G137" s="343"/>
      <c r="H137" s="259"/>
      <c r="I137" s="81"/>
      <c r="J137" s="79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>
        <v>45</v>
      </c>
      <c r="Y137" s="81"/>
      <c r="Z137" s="164"/>
      <c r="AA137" s="259"/>
      <c r="AB137" s="81"/>
      <c r="AC137" s="256"/>
      <c r="AD137" s="79"/>
      <c r="AE137" s="81"/>
      <c r="AF137" s="81"/>
      <c r="AG137" s="81"/>
      <c r="AH137" s="81"/>
      <c r="AI137" s="81"/>
      <c r="AJ137" s="81"/>
      <c r="AK137" s="81"/>
      <c r="AL137" s="81"/>
      <c r="AM137" s="81">
        <v>90</v>
      </c>
      <c r="AN137" s="81"/>
      <c r="AO137" s="81"/>
      <c r="AP137" s="81"/>
      <c r="AQ137" s="81"/>
      <c r="AR137" s="81"/>
      <c r="AS137" s="81"/>
      <c r="AT137" s="81"/>
      <c r="AU137" s="81"/>
      <c r="AV137" s="81"/>
      <c r="AW137" s="256"/>
      <c r="AX137" s="164"/>
      <c r="AY137" s="1097"/>
      <c r="AZ137" s="286">
        <f t="shared" si="4"/>
        <v>155</v>
      </c>
      <c r="BA137" s="261">
        <f t="shared" si="5"/>
        <v>2</v>
      </c>
    </row>
    <row r="138" spans="1:53" ht="15.75" x14ac:dyDescent="0.25">
      <c r="A138" s="171" t="s">
        <v>639</v>
      </c>
      <c r="B138" s="2097" t="s">
        <v>17</v>
      </c>
      <c r="C138" s="288" t="s">
        <v>904</v>
      </c>
      <c r="D138" s="170" t="s">
        <v>139</v>
      </c>
      <c r="E138" s="269">
        <v>2014</v>
      </c>
      <c r="F138" s="279" t="s">
        <v>506</v>
      </c>
      <c r="G138" s="343"/>
      <c r="H138" s="259"/>
      <c r="I138" s="81"/>
      <c r="J138" s="79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>
        <v>100</v>
      </c>
      <c r="Y138" s="81"/>
      <c r="Z138" s="164"/>
      <c r="AA138" s="259"/>
      <c r="AB138" s="81"/>
      <c r="AC138" s="256"/>
      <c r="AD138" s="79"/>
      <c r="AE138" s="81"/>
      <c r="AF138" s="81"/>
      <c r="AG138" s="81"/>
      <c r="AH138" s="81"/>
      <c r="AI138" s="81"/>
      <c r="AJ138" s="81"/>
      <c r="AK138" s="81"/>
      <c r="AL138" s="81"/>
      <c r="AM138" s="81">
        <v>30</v>
      </c>
      <c r="AN138" s="81"/>
      <c r="AO138" s="81"/>
      <c r="AP138" s="81"/>
      <c r="AQ138" s="81"/>
      <c r="AR138" s="81"/>
      <c r="AS138" s="81"/>
      <c r="AT138" s="81"/>
      <c r="AU138" s="81"/>
      <c r="AV138" s="81"/>
      <c r="AW138" s="256"/>
      <c r="AX138" s="164"/>
      <c r="AY138" s="1097"/>
      <c r="AZ138" s="286">
        <f t="shared" si="4"/>
        <v>150</v>
      </c>
      <c r="BA138" s="261">
        <f t="shared" si="5"/>
        <v>2</v>
      </c>
    </row>
    <row r="139" spans="1:53" ht="15.75" x14ac:dyDescent="0.25">
      <c r="A139" s="171" t="s">
        <v>643</v>
      </c>
      <c r="B139" s="2097" t="s">
        <v>10</v>
      </c>
      <c r="C139" s="288" t="s">
        <v>520</v>
      </c>
      <c r="D139" s="170" t="s">
        <v>166</v>
      </c>
      <c r="E139" s="269">
        <v>2020</v>
      </c>
      <c r="F139" s="287" t="s">
        <v>507</v>
      </c>
      <c r="G139" s="343"/>
      <c r="H139" s="275"/>
      <c r="I139" s="82"/>
      <c r="J139" s="80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165"/>
      <c r="AA139" s="259"/>
      <c r="AB139" s="81"/>
      <c r="AC139" s="256"/>
      <c r="AD139" s="79"/>
      <c r="AE139" s="81"/>
      <c r="AF139" s="81"/>
      <c r="AG139" s="81"/>
      <c r="AH139" s="81"/>
      <c r="AI139" s="81">
        <v>12</v>
      </c>
      <c r="AJ139" s="81"/>
      <c r="AK139" s="81"/>
      <c r="AL139" s="81"/>
      <c r="AM139" s="81"/>
      <c r="AN139" s="81"/>
      <c r="AO139" s="81"/>
      <c r="AP139" s="81"/>
      <c r="AQ139" s="81"/>
      <c r="AR139" s="81">
        <v>15</v>
      </c>
      <c r="AS139" s="81"/>
      <c r="AT139" s="81"/>
      <c r="AU139" s="81">
        <v>90</v>
      </c>
      <c r="AV139" s="81"/>
      <c r="AW139" s="256"/>
      <c r="AX139" s="164"/>
      <c r="AY139" s="1097"/>
      <c r="AZ139" s="286">
        <f t="shared" si="4"/>
        <v>147</v>
      </c>
      <c r="BA139" s="261">
        <f t="shared" si="5"/>
        <v>3</v>
      </c>
    </row>
    <row r="140" spans="1:53" ht="15.75" x14ac:dyDescent="0.25">
      <c r="A140" s="171" t="s">
        <v>644</v>
      </c>
      <c r="B140" s="2098" t="s">
        <v>453</v>
      </c>
      <c r="C140" s="2086" t="s">
        <v>797</v>
      </c>
      <c r="D140" s="1140" t="s">
        <v>807</v>
      </c>
      <c r="E140" s="1142">
        <v>2015</v>
      </c>
      <c r="F140" s="261" t="s">
        <v>507</v>
      </c>
      <c r="G140" s="343">
        <v>38</v>
      </c>
      <c r="H140" s="275"/>
      <c r="I140" s="82"/>
      <c r="J140" s="80"/>
      <c r="K140" s="82"/>
      <c r="L140" s="82"/>
      <c r="M140" s="82">
        <v>24</v>
      </c>
      <c r="N140" s="82"/>
      <c r="O140" s="82"/>
      <c r="P140" s="82"/>
      <c r="Q140" s="82"/>
      <c r="R140" s="82"/>
      <c r="S140" s="82"/>
      <c r="T140" s="82"/>
      <c r="U140" s="82">
        <v>16</v>
      </c>
      <c r="V140" s="82"/>
      <c r="W140" s="82"/>
      <c r="X140" s="82"/>
      <c r="Y140" s="82"/>
      <c r="Z140" s="165"/>
      <c r="AA140" s="275"/>
      <c r="AB140" s="82"/>
      <c r="AC140" s="257"/>
      <c r="AD140" s="80"/>
      <c r="AE140" s="82"/>
      <c r="AF140" s="82"/>
      <c r="AG140" s="82"/>
      <c r="AH140" s="82"/>
      <c r="AI140" s="82">
        <v>22</v>
      </c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257"/>
      <c r="AX140" s="165"/>
      <c r="AY140" s="286"/>
      <c r="AZ140" s="286">
        <f t="shared" si="4"/>
        <v>140</v>
      </c>
      <c r="BA140" s="261">
        <f t="shared" si="5"/>
        <v>4</v>
      </c>
    </row>
    <row r="141" spans="1:53" ht="15.75" x14ac:dyDescent="0.25">
      <c r="A141" s="171" t="s">
        <v>645</v>
      </c>
      <c r="B141" s="2097" t="s">
        <v>23</v>
      </c>
      <c r="C141" s="288" t="s">
        <v>512</v>
      </c>
      <c r="D141" s="170" t="s">
        <v>142</v>
      </c>
      <c r="E141" s="269">
        <v>2010</v>
      </c>
      <c r="F141" s="279" t="s">
        <v>506</v>
      </c>
      <c r="G141" s="342"/>
      <c r="H141" s="259"/>
      <c r="I141" s="81"/>
      <c r="J141" s="79">
        <v>48</v>
      </c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>
        <v>70</v>
      </c>
      <c r="Z141" s="164"/>
      <c r="AA141" s="259"/>
      <c r="AB141" s="81"/>
      <c r="AC141" s="256"/>
      <c r="AD141" s="79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256"/>
      <c r="AX141" s="164"/>
      <c r="AY141" s="1097"/>
      <c r="AZ141" s="286">
        <f t="shared" si="4"/>
        <v>138</v>
      </c>
      <c r="BA141" s="261">
        <f t="shared" si="5"/>
        <v>2</v>
      </c>
    </row>
    <row r="142" spans="1:53" ht="15.75" x14ac:dyDescent="0.25">
      <c r="A142" s="171" t="s">
        <v>646</v>
      </c>
      <c r="B142" s="2097" t="s">
        <v>885</v>
      </c>
      <c r="C142" s="288" t="s">
        <v>897</v>
      </c>
      <c r="D142" s="170" t="s">
        <v>114</v>
      </c>
      <c r="E142" s="269">
        <v>2014</v>
      </c>
      <c r="F142" s="279" t="s">
        <v>506</v>
      </c>
      <c r="G142" s="342"/>
      <c r="H142" s="259"/>
      <c r="I142" s="81"/>
      <c r="J142" s="79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>
        <v>18</v>
      </c>
      <c r="V142" s="81"/>
      <c r="W142" s="81"/>
      <c r="X142" s="81"/>
      <c r="Y142" s="81"/>
      <c r="Z142" s="164"/>
      <c r="AA142" s="259"/>
      <c r="AB142" s="81">
        <v>60</v>
      </c>
      <c r="AC142" s="256">
        <v>30</v>
      </c>
      <c r="AD142" s="79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256"/>
      <c r="AX142" s="164"/>
      <c r="AY142" s="1097"/>
      <c r="AZ142" s="286">
        <f t="shared" si="4"/>
        <v>138</v>
      </c>
      <c r="BA142" s="261">
        <f t="shared" si="5"/>
        <v>3</v>
      </c>
    </row>
    <row r="143" spans="1:53" ht="15.75" x14ac:dyDescent="0.25">
      <c r="A143" s="171" t="s">
        <v>647</v>
      </c>
      <c r="B143" s="2097" t="s">
        <v>7</v>
      </c>
      <c r="C143" s="288" t="s">
        <v>74</v>
      </c>
      <c r="D143" s="170" t="s">
        <v>75</v>
      </c>
      <c r="E143" s="269">
        <v>2013</v>
      </c>
      <c r="F143" s="279" t="s">
        <v>506</v>
      </c>
      <c r="G143" s="162"/>
      <c r="H143" s="259"/>
      <c r="I143" s="81"/>
      <c r="J143" s="81"/>
      <c r="K143" s="81"/>
      <c r="L143" s="26"/>
      <c r="M143" s="81"/>
      <c r="N143" s="26"/>
      <c r="O143" s="81"/>
      <c r="P143" s="81"/>
      <c r="Q143" s="26"/>
      <c r="R143" s="26"/>
      <c r="S143" s="81"/>
      <c r="T143" s="26"/>
      <c r="U143" s="81"/>
      <c r="V143" s="81"/>
      <c r="W143" s="26"/>
      <c r="X143" s="81"/>
      <c r="Y143" s="81"/>
      <c r="Z143" s="164">
        <v>95</v>
      </c>
      <c r="AA143" s="280"/>
      <c r="AB143" s="81"/>
      <c r="AC143" s="256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256"/>
      <c r="AX143" s="164"/>
      <c r="AY143" s="1097">
        <v>30</v>
      </c>
      <c r="AZ143" s="286">
        <f t="shared" si="4"/>
        <v>135</v>
      </c>
      <c r="BA143" s="261">
        <f t="shared" si="5"/>
        <v>4</v>
      </c>
    </row>
    <row r="144" spans="1:53" ht="15.75" x14ac:dyDescent="0.25">
      <c r="A144" s="171" t="s">
        <v>648</v>
      </c>
      <c r="B144" s="2097" t="s">
        <v>1021</v>
      </c>
      <c r="C144" s="288" t="s">
        <v>1031</v>
      </c>
      <c r="D144" s="170" t="s">
        <v>81</v>
      </c>
      <c r="E144" s="269">
        <v>2013</v>
      </c>
      <c r="F144" s="279" t="s">
        <v>506</v>
      </c>
      <c r="G144" s="342"/>
      <c r="H144" s="259"/>
      <c r="I144" s="81"/>
      <c r="J144" s="79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164"/>
      <c r="AA144" s="259"/>
      <c r="AB144" s="81"/>
      <c r="AC144" s="256"/>
      <c r="AD144" s="79"/>
      <c r="AE144" s="81"/>
      <c r="AF144" s="81"/>
      <c r="AG144" s="81"/>
      <c r="AH144" s="81"/>
      <c r="AI144" s="81">
        <v>34</v>
      </c>
      <c r="AJ144" s="81"/>
      <c r="AK144" s="81"/>
      <c r="AL144" s="81"/>
      <c r="AM144" s="81"/>
      <c r="AN144" s="81"/>
      <c r="AO144" s="81"/>
      <c r="AP144" s="81"/>
      <c r="AQ144" s="81"/>
      <c r="AR144" s="81">
        <v>80</v>
      </c>
      <c r="AS144" s="81"/>
      <c r="AT144" s="81"/>
      <c r="AU144" s="81"/>
      <c r="AV144" s="81"/>
      <c r="AW144" s="256"/>
      <c r="AX144" s="164"/>
      <c r="AY144" s="1097"/>
      <c r="AZ144" s="286">
        <f t="shared" si="4"/>
        <v>134</v>
      </c>
      <c r="BA144" s="261">
        <f t="shared" si="5"/>
        <v>2</v>
      </c>
    </row>
    <row r="145" spans="1:53" ht="15.75" x14ac:dyDescent="0.25">
      <c r="A145" s="171" t="s">
        <v>649</v>
      </c>
      <c r="B145" s="2097" t="s">
        <v>11</v>
      </c>
      <c r="C145" s="288" t="s">
        <v>177</v>
      </c>
      <c r="D145" s="170" t="s">
        <v>78</v>
      </c>
      <c r="E145" s="269">
        <v>2009</v>
      </c>
      <c r="F145" s="279" t="s">
        <v>506</v>
      </c>
      <c r="G145" s="342"/>
      <c r="H145" s="259"/>
      <c r="I145" s="81"/>
      <c r="J145" s="79">
        <v>51</v>
      </c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164"/>
      <c r="AA145" s="275"/>
      <c r="AB145" s="82"/>
      <c r="AC145" s="257"/>
      <c r="AD145" s="80"/>
      <c r="AE145" s="81">
        <v>60</v>
      </c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257"/>
      <c r="AX145" s="165"/>
      <c r="AY145" s="286"/>
      <c r="AZ145" s="286">
        <f t="shared" si="4"/>
        <v>131</v>
      </c>
      <c r="BA145" s="261">
        <f t="shared" si="5"/>
        <v>2</v>
      </c>
    </row>
    <row r="146" spans="1:53" ht="15.75" x14ac:dyDescent="0.25">
      <c r="A146" s="171" t="s">
        <v>650</v>
      </c>
      <c r="B146" s="2097" t="s">
        <v>1042</v>
      </c>
      <c r="C146" s="288" t="s">
        <v>1052</v>
      </c>
      <c r="D146" s="170" t="s">
        <v>137</v>
      </c>
      <c r="E146" s="269">
        <v>2017</v>
      </c>
      <c r="F146" s="287" t="s">
        <v>507</v>
      </c>
      <c r="G146" s="343"/>
      <c r="H146" s="275"/>
      <c r="I146" s="82"/>
      <c r="J146" s="80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165"/>
      <c r="AA146" s="259"/>
      <c r="AB146" s="81"/>
      <c r="AC146" s="256"/>
      <c r="AD146" s="79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>
        <v>13</v>
      </c>
      <c r="AS146" s="81"/>
      <c r="AT146" s="81"/>
      <c r="AU146" s="81">
        <v>98</v>
      </c>
      <c r="AV146" s="81"/>
      <c r="AW146" s="256"/>
      <c r="AX146" s="164"/>
      <c r="AY146" s="1097"/>
      <c r="AZ146" s="286">
        <f t="shared" si="4"/>
        <v>131</v>
      </c>
      <c r="BA146" s="261">
        <f t="shared" si="5"/>
        <v>2</v>
      </c>
    </row>
    <row r="147" spans="1:53" ht="15.75" x14ac:dyDescent="0.25">
      <c r="A147" s="171" t="s">
        <v>651</v>
      </c>
      <c r="B147" s="2097" t="s">
        <v>608</v>
      </c>
      <c r="C147" s="288" t="s">
        <v>792</v>
      </c>
      <c r="D147" s="170" t="s">
        <v>137</v>
      </c>
      <c r="E147" s="269">
        <v>2012</v>
      </c>
      <c r="F147" s="279" t="s">
        <v>506</v>
      </c>
      <c r="G147" s="342"/>
      <c r="H147" s="259">
        <v>23</v>
      </c>
      <c r="I147" s="81"/>
      <c r="J147" s="79"/>
      <c r="K147" s="81"/>
      <c r="L147" s="81"/>
      <c r="M147" s="81"/>
      <c r="N147" s="81">
        <v>26</v>
      </c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164"/>
      <c r="AA147" s="259"/>
      <c r="AB147" s="81"/>
      <c r="AC147" s="256"/>
      <c r="AD147" s="79">
        <v>30</v>
      </c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256"/>
      <c r="AX147" s="164"/>
      <c r="AY147" s="1097">
        <v>20</v>
      </c>
      <c r="AZ147" s="286">
        <f t="shared" si="4"/>
        <v>129</v>
      </c>
      <c r="BA147" s="261">
        <f t="shared" si="5"/>
        <v>5</v>
      </c>
    </row>
    <row r="148" spans="1:53" ht="15.75" x14ac:dyDescent="0.25">
      <c r="A148" s="171" t="s">
        <v>652</v>
      </c>
      <c r="B148" s="2097" t="s">
        <v>11</v>
      </c>
      <c r="C148" s="288" t="s">
        <v>135</v>
      </c>
      <c r="D148" s="170" t="s">
        <v>136</v>
      </c>
      <c r="E148" s="269">
        <v>2008</v>
      </c>
      <c r="F148" s="279" t="s">
        <v>506</v>
      </c>
      <c r="G148" s="342"/>
      <c r="H148" s="259"/>
      <c r="I148" s="81"/>
      <c r="J148" s="79">
        <v>115</v>
      </c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164"/>
      <c r="AA148" s="275"/>
      <c r="AB148" s="82"/>
      <c r="AC148" s="257"/>
      <c r="AD148" s="80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257"/>
      <c r="AX148" s="165"/>
      <c r="AY148" s="286"/>
      <c r="AZ148" s="286">
        <f t="shared" si="4"/>
        <v>125</v>
      </c>
      <c r="BA148" s="261">
        <f t="shared" si="5"/>
        <v>1</v>
      </c>
    </row>
    <row r="149" spans="1:53" ht="15.75" x14ac:dyDescent="0.25">
      <c r="A149" s="171" t="s">
        <v>656</v>
      </c>
      <c r="B149" s="2097" t="s">
        <v>14</v>
      </c>
      <c r="C149" s="288" t="s">
        <v>995</v>
      </c>
      <c r="D149" s="170" t="s">
        <v>142</v>
      </c>
      <c r="E149" s="269">
        <v>2017</v>
      </c>
      <c r="F149" s="279" t="s">
        <v>506</v>
      </c>
      <c r="G149" s="342"/>
      <c r="H149" s="259"/>
      <c r="I149" s="81"/>
      <c r="J149" s="79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164"/>
      <c r="AA149" s="259"/>
      <c r="AB149" s="81"/>
      <c r="AC149" s="256"/>
      <c r="AD149" s="79"/>
      <c r="AE149" s="81"/>
      <c r="AF149" s="81">
        <v>75</v>
      </c>
      <c r="AG149" s="81"/>
      <c r="AH149" s="81"/>
      <c r="AI149" s="81">
        <v>20</v>
      </c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256"/>
      <c r="AX149" s="164"/>
      <c r="AY149" s="1097">
        <v>10</v>
      </c>
      <c r="AZ149" s="286">
        <f t="shared" si="4"/>
        <v>125</v>
      </c>
      <c r="BA149" s="261">
        <f t="shared" si="5"/>
        <v>3</v>
      </c>
    </row>
    <row r="150" spans="1:53" ht="15.75" x14ac:dyDescent="0.25">
      <c r="A150" s="171" t="s">
        <v>657</v>
      </c>
      <c r="B150" s="2097" t="s">
        <v>71</v>
      </c>
      <c r="C150" s="288" t="s">
        <v>449</v>
      </c>
      <c r="D150" s="170" t="s">
        <v>73</v>
      </c>
      <c r="E150" s="269">
        <v>2007</v>
      </c>
      <c r="F150" s="279" t="s">
        <v>506</v>
      </c>
      <c r="G150" s="342"/>
      <c r="H150" s="259"/>
      <c r="I150" s="81"/>
      <c r="J150" s="79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164"/>
      <c r="AA150" s="259"/>
      <c r="AB150" s="81"/>
      <c r="AC150" s="256"/>
      <c r="AD150" s="79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>
        <v>100</v>
      </c>
      <c r="AQ150" s="81"/>
      <c r="AR150" s="81"/>
      <c r="AS150" s="81"/>
      <c r="AT150" s="81"/>
      <c r="AU150" s="81"/>
      <c r="AV150" s="81"/>
      <c r="AW150" s="256"/>
      <c r="AX150" s="164"/>
      <c r="AY150" s="1097">
        <v>10</v>
      </c>
      <c r="AZ150" s="286">
        <f t="shared" si="4"/>
        <v>120</v>
      </c>
      <c r="BA150" s="261">
        <f t="shared" si="5"/>
        <v>2</v>
      </c>
    </row>
    <row r="151" spans="1:53" ht="15.75" x14ac:dyDescent="0.25">
      <c r="A151" s="171" t="s">
        <v>658</v>
      </c>
      <c r="B151" s="2098" t="s">
        <v>6</v>
      </c>
      <c r="C151" s="297" t="s">
        <v>151</v>
      </c>
      <c r="D151" s="281" t="s">
        <v>620</v>
      </c>
      <c r="E151" s="271">
        <v>2015</v>
      </c>
      <c r="F151" s="287" t="s">
        <v>507</v>
      </c>
      <c r="G151" s="343"/>
      <c r="H151" s="275"/>
      <c r="I151" s="82"/>
      <c r="J151" s="80"/>
      <c r="K151" s="82"/>
      <c r="L151" s="82"/>
      <c r="M151" s="82"/>
      <c r="N151" s="82"/>
      <c r="O151" s="82">
        <v>85</v>
      </c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165"/>
      <c r="AA151" s="275"/>
      <c r="AB151" s="82"/>
      <c r="AC151" s="257"/>
      <c r="AD151" s="80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257"/>
      <c r="AX151" s="165"/>
      <c r="AY151" s="286">
        <v>20</v>
      </c>
      <c r="AZ151" s="286">
        <f t="shared" si="4"/>
        <v>115</v>
      </c>
      <c r="BA151" s="261">
        <f t="shared" si="5"/>
        <v>3</v>
      </c>
    </row>
    <row r="152" spans="1:53" ht="15.75" x14ac:dyDescent="0.25">
      <c r="A152" s="171" t="s">
        <v>659</v>
      </c>
      <c r="B152" s="2098" t="s">
        <v>608</v>
      </c>
      <c r="C152" s="297" t="s">
        <v>878</v>
      </c>
      <c r="D152" s="281" t="s">
        <v>864</v>
      </c>
      <c r="E152" s="271">
        <v>2014</v>
      </c>
      <c r="F152" s="261" t="s">
        <v>507</v>
      </c>
      <c r="G152" s="343"/>
      <c r="H152" s="275"/>
      <c r="I152" s="82"/>
      <c r="J152" s="80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>
        <v>26</v>
      </c>
      <c r="V152" s="82"/>
      <c r="W152" s="82">
        <v>17</v>
      </c>
      <c r="X152" s="82"/>
      <c r="Y152" s="82"/>
      <c r="Z152" s="165"/>
      <c r="AA152" s="275"/>
      <c r="AB152" s="82"/>
      <c r="AC152" s="257">
        <v>18</v>
      </c>
      <c r="AD152" s="80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257"/>
      <c r="AX152" s="165"/>
      <c r="AY152" s="286">
        <v>20</v>
      </c>
      <c r="AZ152" s="286">
        <f t="shared" si="4"/>
        <v>111</v>
      </c>
      <c r="BA152" s="261">
        <f t="shared" si="5"/>
        <v>5</v>
      </c>
    </row>
    <row r="153" spans="1:53" ht="15.75" x14ac:dyDescent="0.25">
      <c r="A153" s="171" t="s">
        <v>663</v>
      </c>
      <c r="B153" s="2097" t="s">
        <v>673</v>
      </c>
      <c r="C153" s="288" t="s">
        <v>868</v>
      </c>
      <c r="D153" s="170" t="s">
        <v>65</v>
      </c>
      <c r="E153" s="269">
        <v>2013</v>
      </c>
      <c r="F153" s="279" t="s">
        <v>507</v>
      </c>
      <c r="G153" s="342"/>
      <c r="H153" s="259"/>
      <c r="I153" s="81"/>
      <c r="J153" s="79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>
        <v>38</v>
      </c>
      <c r="V153" s="81"/>
      <c r="W153" s="81">
        <v>43</v>
      </c>
      <c r="X153" s="81"/>
      <c r="Y153" s="81"/>
      <c r="Z153" s="164"/>
      <c r="AA153" s="259"/>
      <c r="AB153" s="81"/>
      <c r="AC153" s="256"/>
      <c r="AD153" s="79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256"/>
      <c r="AX153" s="164"/>
      <c r="AY153" s="1097">
        <v>10</v>
      </c>
      <c r="AZ153" s="286">
        <f t="shared" si="4"/>
        <v>111</v>
      </c>
      <c r="BA153" s="261">
        <f t="shared" si="5"/>
        <v>3</v>
      </c>
    </row>
    <row r="154" spans="1:53" ht="15.75" x14ac:dyDescent="0.25">
      <c r="A154" s="171" t="s">
        <v>664</v>
      </c>
      <c r="B154" s="2098" t="s">
        <v>11</v>
      </c>
      <c r="C154" s="297" t="s">
        <v>130</v>
      </c>
      <c r="D154" s="281" t="s">
        <v>131</v>
      </c>
      <c r="E154" s="271">
        <v>2008</v>
      </c>
      <c r="F154" s="261" t="s">
        <v>506</v>
      </c>
      <c r="G154" s="343"/>
      <c r="H154" s="275"/>
      <c r="I154" s="82"/>
      <c r="J154" s="80"/>
      <c r="K154" s="82"/>
      <c r="L154" s="82"/>
      <c r="M154" s="82"/>
      <c r="N154" s="82"/>
      <c r="O154" s="82"/>
      <c r="P154" s="82"/>
      <c r="Q154" s="82">
        <v>100</v>
      </c>
      <c r="R154" s="82"/>
      <c r="S154" s="82"/>
      <c r="T154" s="81"/>
      <c r="U154" s="81"/>
      <c r="V154" s="81"/>
      <c r="W154" s="81"/>
      <c r="X154" s="81"/>
      <c r="Y154" s="81"/>
      <c r="Z154" s="165"/>
      <c r="AA154" s="275"/>
      <c r="AB154" s="82"/>
      <c r="AC154" s="257"/>
      <c r="AD154" s="80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257"/>
      <c r="AX154" s="165"/>
      <c r="AY154" s="1097"/>
      <c r="AZ154" s="286">
        <f t="shared" si="4"/>
        <v>110</v>
      </c>
      <c r="BA154" s="261">
        <f t="shared" si="5"/>
        <v>1</v>
      </c>
    </row>
    <row r="155" spans="1:53" ht="15.75" x14ac:dyDescent="0.25">
      <c r="A155" s="171" t="s">
        <v>665</v>
      </c>
      <c r="B155" s="2097" t="s">
        <v>608</v>
      </c>
      <c r="C155" s="288" t="s">
        <v>877</v>
      </c>
      <c r="D155" s="170" t="s">
        <v>863</v>
      </c>
      <c r="E155" s="269">
        <v>2012</v>
      </c>
      <c r="F155" s="279" t="s">
        <v>507</v>
      </c>
      <c r="G155" s="342"/>
      <c r="H155" s="259"/>
      <c r="I155" s="81"/>
      <c r="J155" s="79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>
        <v>24</v>
      </c>
      <c r="W155" s="81"/>
      <c r="X155" s="81">
        <v>14</v>
      </c>
      <c r="Y155" s="81"/>
      <c r="Z155" s="164"/>
      <c r="AA155" s="259"/>
      <c r="AB155" s="81"/>
      <c r="AC155" s="256"/>
      <c r="AD155" s="79">
        <v>20</v>
      </c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256"/>
      <c r="AX155" s="164"/>
      <c r="AY155" s="1097">
        <v>20</v>
      </c>
      <c r="AZ155" s="286">
        <f t="shared" si="4"/>
        <v>108</v>
      </c>
      <c r="BA155" s="261">
        <f t="shared" si="5"/>
        <v>5</v>
      </c>
    </row>
    <row r="156" spans="1:53" ht="15.75" x14ac:dyDescent="0.25">
      <c r="A156" s="171" t="s">
        <v>666</v>
      </c>
      <c r="B156" s="2096" t="s">
        <v>609</v>
      </c>
      <c r="C156" s="161" t="s">
        <v>501</v>
      </c>
      <c r="D156" s="83" t="s">
        <v>502</v>
      </c>
      <c r="E156" s="257">
        <v>2012</v>
      </c>
      <c r="F156" s="261" t="s">
        <v>506</v>
      </c>
      <c r="G156" s="343"/>
      <c r="H156" s="275"/>
      <c r="I156" s="82"/>
      <c r="J156" s="80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>
        <v>27</v>
      </c>
      <c r="W156" s="82"/>
      <c r="X156" s="82">
        <v>16</v>
      </c>
      <c r="Y156" s="82"/>
      <c r="Z156" s="165"/>
      <c r="AA156" s="275"/>
      <c r="AB156" s="82"/>
      <c r="AC156" s="257"/>
      <c r="AD156" s="80">
        <v>34</v>
      </c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257"/>
      <c r="AX156" s="165"/>
      <c r="AY156" s="286"/>
      <c r="AZ156" s="286">
        <f t="shared" si="4"/>
        <v>107</v>
      </c>
      <c r="BA156" s="261">
        <f t="shared" si="5"/>
        <v>3</v>
      </c>
    </row>
    <row r="157" spans="1:53" ht="15.75" x14ac:dyDescent="0.25">
      <c r="A157" s="171" t="s">
        <v>668</v>
      </c>
      <c r="B157" s="2100" t="s">
        <v>10</v>
      </c>
      <c r="C157" s="1139" t="s">
        <v>835</v>
      </c>
      <c r="D157" s="1141" t="s">
        <v>94</v>
      </c>
      <c r="E157" s="653">
        <v>2007</v>
      </c>
      <c r="F157" s="328" t="s">
        <v>506</v>
      </c>
      <c r="G157" s="345"/>
      <c r="H157" s="294"/>
      <c r="I157" s="295"/>
      <c r="J157" s="296">
        <v>30</v>
      </c>
      <c r="K157" s="295"/>
      <c r="L157" s="295"/>
      <c r="M157" s="295"/>
      <c r="N157" s="295"/>
      <c r="O157" s="295"/>
      <c r="P157" s="295"/>
      <c r="Q157" s="295">
        <v>57</v>
      </c>
      <c r="R157" s="295"/>
      <c r="S157" s="295"/>
      <c r="T157" s="295"/>
      <c r="U157" s="295"/>
      <c r="V157" s="295"/>
      <c r="W157" s="295"/>
      <c r="X157" s="295"/>
      <c r="Y157" s="295"/>
      <c r="Z157" s="804"/>
      <c r="AA157" s="294"/>
      <c r="AB157" s="295"/>
      <c r="AC157" s="300"/>
      <c r="AD157" s="296"/>
      <c r="AE157" s="295"/>
      <c r="AF157" s="295"/>
      <c r="AG157" s="295"/>
      <c r="AH157" s="295"/>
      <c r="AI157" s="295"/>
      <c r="AJ157" s="295"/>
      <c r="AK157" s="295"/>
      <c r="AL157" s="295"/>
      <c r="AM157" s="295"/>
      <c r="AN157" s="295"/>
      <c r="AO157" s="295"/>
      <c r="AP157" s="295"/>
      <c r="AQ157" s="295"/>
      <c r="AR157" s="295"/>
      <c r="AS157" s="295"/>
      <c r="AT157" s="295"/>
      <c r="AU157" s="295"/>
      <c r="AV157" s="295"/>
      <c r="AW157" s="300"/>
      <c r="AX157" s="804"/>
      <c r="AY157" s="1317"/>
      <c r="AZ157" s="286">
        <f t="shared" si="4"/>
        <v>107</v>
      </c>
      <c r="BA157" s="261">
        <f t="shared" si="5"/>
        <v>2</v>
      </c>
    </row>
    <row r="158" spans="1:53" ht="15.75" x14ac:dyDescent="0.25">
      <c r="A158" s="171" t="s">
        <v>669</v>
      </c>
      <c r="B158" s="2097" t="s">
        <v>932</v>
      </c>
      <c r="C158" s="288" t="s">
        <v>947</v>
      </c>
      <c r="D158" s="170" t="s">
        <v>149</v>
      </c>
      <c r="E158" s="269">
        <v>2016</v>
      </c>
      <c r="F158" s="287" t="s">
        <v>507</v>
      </c>
      <c r="G158" s="342"/>
      <c r="H158" s="259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164"/>
      <c r="AA158" s="259">
        <v>95</v>
      </c>
      <c r="AB158" s="81"/>
      <c r="AC158" s="256"/>
      <c r="AD158" s="79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256"/>
      <c r="AX158" s="164"/>
      <c r="AY158" s="1097"/>
      <c r="AZ158" s="286">
        <f t="shared" si="4"/>
        <v>105</v>
      </c>
      <c r="BA158" s="261">
        <f t="shared" si="5"/>
        <v>1</v>
      </c>
    </row>
    <row r="159" spans="1:53" ht="15.75" x14ac:dyDescent="0.25">
      <c r="A159" s="171" t="s">
        <v>689</v>
      </c>
      <c r="B159" s="2097" t="s">
        <v>14</v>
      </c>
      <c r="C159" s="288" t="s">
        <v>171</v>
      </c>
      <c r="D159" s="170" t="s">
        <v>80</v>
      </c>
      <c r="E159" s="269">
        <v>2012</v>
      </c>
      <c r="F159" s="279" t="s">
        <v>506</v>
      </c>
      <c r="G159" s="342"/>
      <c r="H159" s="259"/>
      <c r="I159" s="81"/>
      <c r="J159" s="79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164"/>
      <c r="AA159" s="259"/>
      <c r="AB159" s="81"/>
      <c r="AC159" s="256"/>
      <c r="AD159" s="79"/>
      <c r="AE159" s="81"/>
      <c r="AF159" s="81"/>
      <c r="AG159" s="81"/>
      <c r="AH159" s="81"/>
      <c r="AI159" s="81"/>
      <c r="AJ159" s="81"/>
      <c r="AK159" s="81"/>
      <c r="AL159" s="81"/>
      <c r="AM159" s="81">
        <v>86</v>
      </c>
      <c r="AN159" s="81"/>
      <c r="AO159" s="81"/>
      <c r="AP159" s="81"/>
      <c r="AQ159" s="81"/>
      <c r="AR159" s="81"/>
      <c r="AS159" s="81"/>
      <c r="AT159" s="81"/>
      <c r="AU159" s="81"/>
      <c r="AV159" s="81"/>
      <c r="AW159" s="256"/>
      <c r="AX159" s="164"/>
      <c r="AY159" s="1097"/>
      <c r="AZ159" s="286">
        <f t="shared" si="4"/>
        <v>96</v>
      </c>
      <c r="BA159" s="261">
        <f t="shared" si="5"/>
        <v>1</v>
      </c>
    </row>
    <row r="160" spans="1:53" ht="15.75" x14ac:dyDescent="0.25">
      <c r="A160" s="171" t="s">
        <v>690</v>
      </c>
      <c r="B160" s="2098" t="s">
        <v>13</v>
      </c>
      <c r="C160" s="297" t="s">
        <v>838</v>
      </c>
      <c r="D160" s="281" t="s">
        <v>839</v>
      </c>
      <c r="E160" s="271">
        <v>2014</v>
      </c>
      <c r="F160" s="261" t="s">
        <v>506</v>
      </c>
      <c r="G160" s="343"/>
      <c r="H160" s="275"/>
      <c r="I160" s="82"/>
      <c r="J160" s="80"/>
      <c r="K160" s="82"/>
      <c r="L160" s="82">
        <v>85</v>
      </c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96"/>
      <c r="Y160" s="82"/>
      <c r="Z160" s="165"/>
      <c r="AA160" s="259"/>
      <c r="AB160" s="81"/>
      <c r="AC160" s="256"/>
      <c r="AD160" s="79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256"/>
      <c r="AX160" s="164"/>
      <c r="AY160" s="1097"/>
      <c r="AZ160" s="286">
        <f t="shared" si="4"/>
        <v>95</v>
      </c>
      <c r="BA160" s="261">
        <f t="shared" si="5"/>
        <v>1</v>
      </c>
    </row>
    <row r="161" spans="1:53" ht="15.75" x14ac:dyDescent="0.25">
      <c r="A161" s="171" t="s">
        <v>691</v>
      </c>
      <c r="B161" s="2097" t="s">
        <v>568</v>
      </c>
      <c r="C161" s="288" t="s">
        <v>596</v>
      </c>
      <c r="D161" s="170" t="s">
        <v>126</v>
      </c>
      <c r="E161" s="269">
        <v>2009</v>
      </c>
      <c r="F161" s="279" t="s">
        <v>506</v>
      </c>
      <c r="G161" s="342"/>
      <c r="H161" s="259"/>
      <c r="I161" s="81"/>
      <c r="J161" s="79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164"/>
      <c r="AA161" s="259"/>
      <c r="AB161" s="81"/>
      <c r="AC161" s="256"/>
      <c r="AD161" s="79"/>
      <c r="AE161" s="81">
        <v>85</v>
      </c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256"/>
      <c r="AX161" s="164"/>
      <c r="AY161" s="1097"/>
      <c r="AZ161" s="286">
        <f t="shared" si="4"/>
        <v>95</v>
      </c>
      <c r="BA161" s="261">
        <f t="shared" si="5"/>
        <v>1</v>
      </c>
    </row>
    <row r="162" spans="1:53" ht="15.75" x14ac:dyDescent="0.25">
      <c r="A162" s="171" t="s">
        <v>692</v>
      </c>
      <c r="B162" s="2097" t="s">
        <v>1021</v>
      </c>
      <c r="C162" s="288" t="s">
        <v>976</v>
      </c>
      <c r="D162" s="170" t="s">
        <v>89</v>
      </c>
      <c r="E162" s="269">
        <v>2013</v>
      </c>
      <c r="F162" s="279" t="s">
        <v>507</v>
      </c>
      <c r="G162" s="342"/>
      <c r="H162" s="259"/>
      <c r="I162" s="81"/>
      <c r="J162" s="79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164"/>
      <c r="AA162" s="259"/>
      <c r="AB162" s="81"/>
      <c r="AC162" s="256"/>
      <c r="AD162" s="79"/>
      <c r="AE162" s="81"/>
      <c r="AF162" s="81"/>
      <c r="AG162" s="81"/>
      <c r="AH162" s="81"/>
      <c r="AI162" s="81">
        <v>42</v>
      </c>
      <c r="AJ162" s="81"/>
      <c r="AK162" s="81"/>
      <c r="AL162" s="81"/>
      <c r="AM162" s="81"/>
      <c r="AN162" s="81"/>
      <c r="AO162" s="81"/>
      <c r="AP162" s="81"/>
      <c r="AQ162" s="81"/>
      <c r="AR162" s="81">
        <v>32</v>
      </c>
      <c r="AS162" s="81"/>
      <c r="AT162" s="81"/>
      <c r="AU162" s="81"/>
      <c r="AV162" s="81"/>
      <c r="AW162" s="256"/>
      <c r="AX162" s="164"/>
      <c r="AY162" s="1097"/>
      <c r="AZ162" s="286">
        <f t="shared" si="4"/>
        <v>94</v>
      </c>
      <c r="BA162" s="261">
        <f t="shared" si="5"/>
        <v>2</v>
      </c>
    </row>
    <row r="163" spans="1:53" ht="15.75" x14ac:dyDescent="0.25">
      <c r="A163" s="171" t="s">
        <v>693</v>
      </c>
      <c r="B163" s="2097" t="s">
        <v>673</v>
      </c>
      <c r="C163" s="288" t="s">
        <v>674</v>
      </c>
      <c r="D163" s="170" t="s">
        <v>173</v>
      </c>
      <c r="E163" s="269">
        <v>2011</v>
      </c>
      <c r="F163" s="279" t="s">
        <v>506</v>
      </c>
      <c r="G163" s="342"/>
      <c r="H163" s="259"/>
      <c r="I163" s="81"/>
      <c r="J163" s="79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>
        <v>12</v>
      </c>
      <c r="Y163" s="81"/>
      <c r="Z163" s="164"/>
      <c r="AA163" s="259"/>
      <c r="AB163" s="81"/>
      <c r="AC163" s="256"/>
      <c r="AD163" s="79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>
        <v>60</v>
      </c>
      <c r="AT163" s="81"/>
      <c r="AU163" s="81"/>
      <c r="AV163" s="81"/>
      <c r="AW163" s="256"/>
      <c r="AX163" s="164"/>
      <c r="AY163" s="1097"/>
      <c r="AZ163" s="286">
        <f t="shared" si="4"/>
        <v>92</v>
      </c>
      <c r="BA163" s="261">
        <f t="shared" si="5"/>
        <v>2</v>
      </c>
    </row>
    <row r="164" spans="1:53" ht="15.75" x14ac:dyDescent="0.25">
      <c r="A164" s="171" t="s">
        <v>694</v>
      </c>
      <c r="B164" s="2097" t="s">
        <v>370</v>
      </c>
      <c r="C164" s="288" t="s">
        <v>528</v>
      </c>
      <c r="D164" s="170" t="s">
        <v>149</v>
      </c>
      <c r="E164" s="269">
        <v>2014</v>
      </c>
      <c r="F164" s="287" t="s">
        <v>507</v>
      </c>
      <c r="G164" s="342">
        <v>53</v>
      </c>
      <c r="H164" s="259"/>
      <c r="I164" s="81"/>
      <c r="J164" s="79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164"/>
      <c r="AA164" s="259"/>
      <c r="AB164" s="81"/>
      <c r="AC164" s="256"/>
      <c r="AD164" s="79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256"/>
      <c r="AX164" s="164"/>
      <c r="AY164" s="1097">
        <v>20</v>
      </c>
      <c r="AZ164" s="286">
        <f t="shared" si="4"/>
        <v>83</v>
      </c>
      <c r="BA164" s="261">
        <f t="shared" si="5"/>
        <v>3</v>
      </c>
    </row>
    <row r="165" spans="1:53" ht="15.75" x14ac:dyDescent="0.25">
      <c r="A165" s="171" t="s">
        <v>695</v>
      </c>
      <c r="B165" s="2097" t="s">
        <v>23</v>
      </c>
      <c r="C165" s="288" t="s">
        <v>519</v>
      </c>
      <c r="D165" s="170" t="s">
        <v>112</v>
      </c>
      <c r="E165" s="269">
        <v>2012</v>
      </c>
      <c r="F165" s="279" t="s">
        <v>507</v>
      </c>
      <c r="G165" s="342"/>
      <c r="H165" s="259">
        <v>30</v>
      </c>
      <c r="I165" s="81"/>
      <c r="J165" s="79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164"/>
      <c r="AA165" s="259"/>
      <c r="AB165" s="81"/>
      <c r="AC165" s="256"/>
      <c r="AD165" s="79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256"/>
      <c r="AX165" s="164"/>
      <c r="AY165" s="1097">
        <v>40</v>
      </c>
      <c r="AZ165" s="286">
        <f t="shared" si="4"/>
        <v>80</v>
      </c>
      <c r="BA165" s="261">
        <f t="shared" si="5"/>
        <v>5</v>
      </c>
    </row>
    <row r="166" spans="1:53" ht="15.75" x14ac:dyDescent="0.25">
      <c r="A166" s="171" t="s">
        <v>696</v>
      </c>
      <c r="B166" s="2098" t="s">
        <v>609</v>
      </c>
      <c r="C166" s="297" t="s">
        <v>498</v>
      </c>
      <c r="D166" s="281" t="s">
        <v>499</v>
      </c>
      <c r="E166" s="271">
        <v>2011</v>
      </c>
      <c r="F166" s="261" t="s">
        <v>506</v>
      </c>
      <c r="G166" s="343"/>
      <c r="H166" s="275"/>
      <c r="I166" s="82"/>
      <c r="J166" s="80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>
        <v>20</v>
      </c>
      <c r="Y166" s="82"/>
      <c r="Z166" s="165"/>
      <c r="AA166" s="275"/>
      <c r="AB166" s="82"/>
      <c r="AC166" s="257"/>
      <c r="AD166" s="80">
        <v>39</v>
      </c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257"/>
      <c r="AX166" s="165"/>
      <c r="AY166" s="286"/>
      <c r="AZ166" s="286">
        <f t="shared" si="4"/>
        <v>79</v>
      </c>
      <c r="BA166" s="261">
        <f t="shared" si="5"/>
        <v>2</v>
      </c>
    </row>
    <row r="167" spans="1:53" ht="15.75" x14ac:dyDescent="0.25">
      <c r="A167" s="171" t="s">
        <v>697</v>
      </c>
      <c r="B167" s="2097" t="s">
        <v>653</v>
      </c>
      <c r="C167" s="288" t="s">
        <v>909</v>
      </c>
      <c r="D167" s="170" t="s">
        <v>80</v>
      </c>
      <c r="E167" s="269">
        <v>2010</v>
      </c>
      <c r="F167" s="279" t="s">
        <v>506</v>
      </c>
      <c r="G167" s="343"/>
      <c r="H167" s="275"/>
      <c r="I167" s="82"/>
      <c r="J167" s="80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1"/>
      <c r="Y167" s="81">
        <v>65</v>
      </c>
      <c r="Z167" s="164"/>
      <c r="AA167" s="275"/>
      <c r="AB167" s="82"/>
      <c r="AC167" s="257"/>
      <c r="AD167" s="80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257"/>
      <c r="AX167" s="165"/>
      <c r="AY167" s="286"/>
      <c r="AZ167" s="286">
        <f t="shared" si="4"/>
        <v>75</v>
      </c>
      <c r="BA167" s="261">
        <f t="shared" si="5"/>
        <v>1</v>
      </c>
    </row>
    <row r="168" spans="1:53" ht="15.75" x14ac:dyDescent="0.25">
      <c r="A168" s="171" t="s">
        <v>698</v>
      </c>
      <c r="B168" s="2097" t="s">
        <v>763</v>
      </c>
      <c r="C168" s="288" t="s">
        <v>986</v>
      </c>
      <c r="D168" s="170" t="s">
        <v>112</v>
      </c>
      <c r="E168" s="269">
        <v>2008</v>
      </c>
      <c r="F168" s="279" t="s">
        <v>506</v>
      </c>
      <c r="G168" s="342"/>
      <c r="H168" s="259"/>
      <c r="I168" s="81"/>
      <c r="J168" s="79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164"/>
      <c r="AA168" s="259"/>
      <c r="AB168" s="81"/>
      <c r="AC168" s="256"/>
      <c r="AD168" s="79"/>
      <c r="AE168" s="81"/>
      <c r="AF168" s="81"/>
      <c r="AG168" s="81"/>
      <c r="AH168" s="81"/>
      <c r="AI168" s="81"/>
      <c r="AJ168" s="81"/>
      <c r="AK168" s="81">
        <v>63</v>
      </c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256"/>
      <c r="AX168" s="164"/>
      <c r="AY168" s="1097"/>
      <c r="AZ168" s="286">
        <f t="shared" si="4"/>
        <v>73</v>
      </c>
      <c r="BA168" s="261">
        <f t="shared" si="5"/>
        <v>1</v>
      </c>
    </row>
    <row r="169" spans="1:53" ht="15.75" x14ac:dyDescent="0.25">
      <c r="A169" s="171" t="s">
        <v>699</v>
      </c>
      <c r="B169" s="2097" t="s">
        <v>129</v>
      </c>
      <c r="C169" s="288" t="s">
        <v>574</v>
      </c>
      <c r="D169" s="170" t="s">
        <v>76</v>
      </c>
      <c r="E169" s="269">
        <v>2015</v>
      </c>
      <c r="F169" s="287" t="s">
        <v>507</v>
      </c>
      <c r="G169" s="342"/>
      <c r="H169" s="259"/>
      <c r="I169" s="81"/>
      <c r="J169" s="79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164"/>
      <c r="AA169" s="259"/>
      <c r="AB169" s="81"/>
      <c r="AC169" s="256"/>
      <c r="AD169" s="79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>
        <v>42</v>
      </c>
      <c r="AR169" s="81"/>
      <c r="AS169" s="81"/>
      <c r="AT169" s="81"/>
      <c r="AU169" s="81"/>
      <c r="AV169" s="81"/>
      <c r="AW169" s="256"/>
      <c r="AX169" s="164"/>
      <c r="AY169" s="1097">
        <v>20</v>
      </c>
      <c r="AZ169" s="286">
        <f t="shared" si="4"/>
        <v>72</v>
      </c>
      <c r="BA169" s="261">
        <f t="shared" si="5"/>
        <v>3</v>
      </c>
    </row>
    <row r="170" spans="1:53" ht="16.5" customHeight="1" x14ac:dyDescent="0.25">
      <c r="A170" s="171" t="s">
        <v>700</v>
      </c>
      <c r="B170" s="2097" t="s">
        <v>23</v>
      </c>
      <c r="C170" s="288" t="s">
        <v>810</v>
      </c>
      <c r="D170" s="170" t="s">
        <v>811</v>
      </c>
      <c r="E170" s="269">
        <v>2011</v>
      </c>
      <c r="F170" s="279" t="s">
        <v>507</v>
      </c>
      <c r="G170" s="342"/>
      <c r="H170" s="275"/>
      <c r="I170" s="81">
        <v>51</v>
      </c>
      <c r="J170" s="79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164"/>
      <c r="AA170" s="259"/>
      <c r="AB170" s="81"/>
      <c r="AC170" s="256"/>
      <c r="AD170" s="79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256"/>
      <c r="AX170" s="164"/>
      <c r="AY170" s="1097">
        <v>10</v>
      </c>
      <c r="AZ170" s="286">
        <f t="shared" si="4"/>
        <v>71</v>
      </c>
      <c r="BA170" s="261">
        <f t="shared" si="5"/>
        <v>2</v>
      </c>
    </row>
    <row r="171" spans="1:53" ht="16.5" customHeight="1" x14ac:dyDescent="0.25">
      <c r="A171" s="171" t="s">
        <v>701</v>
      </c>
      <c r="B171" s="2095" t="s">
        <v>23</v>
      </c>
      <c r="C171" s="162" t="s">
        <v>1034</v>
      </c>
      <c r="D171" s="26" t="s">
        <v>1035</v>
      </c>
      <c r="E171" s="256">
        <v>2014</v>
      </c>
      <c r="F171" s="287" t="s">
        <v>507</v>
      </c>
      <c r="G171" s="342"/>
      <c r="H171" s="259"/>
      <c r="I171" s="81"/>
      <c r="J171" s="79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164"/>
      <c r="AA171" s="259"/>
      <c r="AB171" s="81"/>
      <c r="AC171" s="256"/>
      <c r="AD171" s="79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>
        <v>60</v>
      </c>
      <c r="AR171" s="81"/>
      <c r="AS171" s="81"/>
      <c r="AT171" s="81"/>
      <c r="AU171" s="81"/>
      <c r="AV171" s="81"/>
      <c r="AW171" s="256"/>
      <c r="AX171" s="164"/>
      <c r="AY171" s="1097"/>
      <c r="AZ171" s="286">
        <f t="shared" si="4"/>
        <v>70</v>
      </c>
      <c r="BA171" s="261">
        <f t="shared" si="5"/>
        <v>1</v>
      </c>
    </row>
    <row r="172" spans="1:53" ht="15.75" x14ac:dyDescent="0.25">
      <c r="A172" s="171" t="s">
        <v>702</v>
      </c>
      <c r="B172" s="2100" t="s">
        <v>11</v>
      </c>
      <c r="C172" s="1139" t="s">
        <v>1022</v>
      </c>
      <c r="D172" s="1141" t="s">
        <v>89</v>
      </c>
      <c r="E172" s="653">
        <v>2009</v>
      </c>
      <c r="F172" s="328" t="s">
        <v>506</v>
      </c>
      <c r="G172" s="346"/>
      <c r="H172" s="315"/>
      <c r="I172" s="326"/>
      <c r="J172" s="327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2084"/>
      <c r="Y172" s="295"/>
      <c r="Z172" s="804"/>
      <c r="AA172" s="294"/>
      <c r="AB172" s="295"/>
      <c r="AC172" s="300"/>
      <c r="AD172" s="296"/>
      <c r="AE172" s="295"/>
      <c r="AF172" s="295"/>
      <c r="AG172" s="295"/>
      <c r="AH172" s="295"/>
      <c r="AI172" s="295"/>
      <c r="AJ172" s="295"/>
      <c r="AK172" s="295">
        <v>57</v>
      </c>
      <c r="AL172" s="326"/>
      <c r="AM172" s="326"/>
      <c r="AN172" s="326"/>
      <c r="AO172" s="326"/>
      <c r="AP172" s="326"/>
      <c r="AQ172" s="326"/>
      <c r="AR172" s="326"/>
      <c r="AS172" s="326"/>
      <c r="AT172" s="326"/>
      <c r="AU172" s="326"/>
      <c r="AV172" s="326"/>
      <c r="AW172" s="293"/>
      <c r="AX172" s="1136"/>
      <c r="AY172" s="885"/>
      <c r="AZ172" s="286">
        <f t="shared" si="4"/>
        <v>67</v>
      </c>
      <c r="BA172" s="261">
        <f t="shared" si="5"/>
        <v>1</v>
      </c>
    </row>
    <row r="173" spans="1:53" ht="15.75" x14ac:dyDescent="0.25">
      <c r="A173" s="171" t="s">
        <v>703</v>
      </c>
      <c r="B173" s="2095" t="s">
        <v>129</v>
      </c>
      <c r="C173" s="288" t="s">
        <v>966</v>
      </c>
      <c r="D173" s="170" t="s">
        <v>82</v>
      </c>
      <c r="E173" s="269">
        <v>2013</v>
      </c>
      <c r="F173" s="287" t="s">
        <v>507</v>
      </c>
      <c r="G173" s="345"/>
      <c r="H173" s="294"/>
      <c r="I173" s="295"/>
      <c r="J173" s="296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804"/>
      <c r="AA173" s="259"/>
      <c r="AB173" s="81"/>
      <c r="AC173" s="256">
        <v>57</v>
      </c>
      <c r="AD173" s="79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256"/>
      <c r="AX173" s="164"/>
      <c r="AY173" s="805"/>
      <c r="AZ173" s="286">
        <f t="shared" si="4"/>
        <v>67</v>
      </c>
      <c r="BA173" s="261">
        <f t="shared" si="5"/>
        <v>1</v>
      </c>
    </row>
    <row r="174" spans="1:53" ht="15.75" x14ac:dyDescent="0.25">
      <c r="A174" s="171" t="s">
        <v>704</v>
      </c>
      <c r="B174" s="2095" t="s">
        <v>14</v>
      </c>
      <c r="C174" s="288" t="s">
        <v>81</v>
      </c>
      <c r="D174" s="170" t="s">
        <v>170</v>
      </c>
      <c r="E174" s="269">
        <v>2013</v>
      </c>
      <c r="F174" s="279" t="s">
        <v>507</v>
      </c>
      <c r="G174" s="345"/>
      <c r="H174" s="294"/>
      <c r="I174" s="295"/>
      <c r="J174" s="296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804"/>
      <c r="AA174" s="259"/>
      <c r="AB174" s="81"/>
      <c r="AC174" s="256"/>
      <c r="AD174" s="79"/>
      <c r="AE174" s="81"/>
      <c r="AF174" s="81"/>
      <c r="AG174" s="81"/>
      <c r="AH174" s="81"/>
      <c r="AI174" s="81">
        <v>16</v>
      </c>
      <c r="AJ174" s="81"/>
      <c r="AK174" s="81"/>
      <c r="AL174" s="81"/>
      <c r="AM174" s="81"/>
      <c r="AN174" s="81"/>
      <c r="AO174" s="81"/>
      <c r="AP174" s="81"/>
      <c r="AQ174" s="81"/>
      <c r="AR174" s="81">
        <v>28</v>
      </c>
      <c r="AS174" s="81"/>
      <c r="AT174" s="81"/>
      <c r="AU174" s="81"/>
      <c r="AV174" s="81"/>
      <c r="AW174" s="256"/>
      <c r="AX174" s="164"/>
      <c r="AY174" s="805"/>
      <c r="AZ174" s="286">
        <f t="shared" si="4"/>
        <v>64</v>
      </c>
      <c r="BA174" s="261">
        <f t="shared" si="5"/>
        <v>2</v>
      </c>
    </row>
    <row r="175" spans="1:53" ht="15.75" x14ac:dyDescent="0.25">
      <c r="A175" s="171" t="s">
        <v>705</v>
      </c>
      <c r="B175" s="2095" t="s">
        <v>608</v>
      </c>
      <c r="C175" s="288" t="s">
        <v>900</v>
      </c>
      <c r="D175" s="170" t="s">
        <v>81</v>
      </c>
      <c r="E175" s="269">
        <v>2011</v>
      </c>
      <c r="F175" s="261" t="s">
        <v>506</v>
      </c>
      <c r="G175" s="342"/>
      <c r="H175" s="259"/>
      <c r="I175" s="81"/>
      <c r="J175" s="79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>
        <v>17</v>
      </c>
      <c r="W175" s="81"/>
      <c r="X175" s="81"/>
      <c r="Y175" s="81"/>
      <c r="Z175" s="164"/>
      <c r="AA175" s="259"/>
      <c r="AB175" s="81"/>
      <c r="AC175" s="256"/>
      <c r="AD175" s="79">
        <v>26</v>
      </c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256"/>
      <c r="AX175" s="164"/>
      <c r="AY175" s="465"/>
      <c r="AZ175" s="286">
        <f t="shared" si="4"/>
        <v>63</v>
      </c>
      <c r="BA175" s="261">
        <f t="shared" si="5"/>
        <v>2</v>
      </c>
    </row>
    <row r="176" spans="1:53" ht="15.75" x14ac:dyDescent="0.25">
      <c r="A176" s="171" t="s">
        <v>706</v>
      </c>
      <c r="B176" s="2097" t="s">
        <v>370</v>
      </c>
      <c r="C176" s="288" t="s">
        <v>529</v>
      </c>
      <c r="D176" s="170" t="s">
        <v>89</v>
      </c>
      <c r="E176" s="269">
        <v>2018</v>
      </c>
      <c r="F176" s="287" t="s">
        <v>507</v>
      </c>
      <c r="G176" s="342"/>
      <c r="H176" s="259"/>
      <c r="I176" s="81"/>
      <c r="J176" s="79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>
        <v>24</v>
      </c>
      <c r="X176" s="81"/>
      <c r="Y176" s="81"/>
      <c r="Z176" s="164"/>
      <c r="AA176" s="259"/>
      <c r="AB176" s="81"/>
      <c r="AC176" s="256"/>
      <c r="AD176" s="79"/>
      <c r="AE176" s="81"/>
      <c r="AF176" s="81"/>
      <c r="AG176" s="81"/>
      <c r="AH176" s="81"/>
      <c r="AI176" s="81">
        <v>17</v>
      </c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256"/>
      <c r="AX176" s="164"/>
      <c r="AY176" s="465"/>
      <c r="AZ176" s="286">
        <f t="shared" si="4"/>
        <v>61</v>
      </c>
      <c r="BA176" s="261">
        <f t="shared" si="5"/>
        <v>2</v>
      </c>
    </row>
    <row r="177" spans="1:53" ht="15.75" x14ac:dyDescent="0.25">
      <c r="A177" s="171" t="s">
        <v>707</v>
      </c>
      <c r="B177" s="2097" t="s">
        <v>129</v>
      </c>
      <c r="C177" s="288" t="s">
        <v>994</v>
      </c>
      <c r="D177" s="170" t="s">
        <v>89</v>
      </c>
      <c r="E177" s="269">
        <v>2013</v>
      </c>
      <c r="F177" s="287" t="s">
        <v>507</v>
      </c>
      <c r="G177" s="342"/>
      <c r="H177" s="275"/>
      <c r="I177" s="81"/>
      <c r="J177" s="79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164"/>
      <c r="AA177" s="259"/>
      <c r="AB177" s="81"/>
      <c r="AC177" s="256"/>
      <c r="AD177" s="79"/>
      <c r="AE177" s="81"/>
      <c r="AF177" s="81"/>
      <c r="AG177" s="81">
        <v>51</v>
      </c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256"/>
      <c r="AX177" s="164"/>
      <c r="AY177" s="465"/>
      <c r="AZ177" s="286">
        <f t="shared" si="4"/>
        <v>61</v>
      </c>
      <c r="BA177" s="261">
        <f t="shared" si="5"/>
        <v>1</v>
      </c>
    </row>
    <row r="178" spans="1:53" ht="15.75" x14ac:dyDescent="0.25">
      <c r="A178" s="171" t="s">
        <v>710</v>
      </c>
      <c r="B178" s="2097" t="s">
        <v>129</v>
      </c>
      <c r="C178" s="288" t="s">
        <v>967</v>
      </c>
      <c r="D178" s="170" t="s">
        <v>76</v>
      </c>
      <c r="E178" s="269">
        <v>2014</v>
      </c>
      <c r="F178" s="287" t="s">
        <v>507</v>
      </c>
      <c r="G178" s="342"/>
      <c r="H178" s="259"/>
      <c r="I178" s="81"/>
      <c r="J178" s="79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164"/>
      <c r="AA178" s="259"/>
      <c r="AB178" s="81"/>
      <c r="AC178" s="256">
        <v>48</v>
      </c>
      <c r="AD178" s="79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256"/>
      <c r="AX178" s="164"/>
      <c r="AY178" s="465"/>
      <c r="AZ178" s="286">
        <f t="shared" si="4"/>
        <v>58</v>
      </c>
      <c r="BA178" s="261">
        <f t="shared" si="5"/>
        <v>1</v>
      </c>
    </row>
    <row r="179" spans="1:53" ht="15.75" x14ac:dyDescent="0.25">
      <c r="A179" s="171" t="s">
        <v>723</v>
      </c>
      <c r="B179" s="2098" t="s">
        <v>16</v>
      </c>
      <c r="C179" s="297" t="s">
        <v>910</v>
      </c>
      <c r="D179" s="281" t="s">
        <v>712</v>
      </c>
      <c r="E179" s="271">
        <v>2013</v>
      </c>
      <c r="F179" s="261" t="s">
        <v>506</v>
      </c>
      <c r="G179" s="342"/>
      <c r="H179" s="259"/>
      <c r="I179" s="81"/>
      <c r="J179" s="79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164">
        <v>48</v>
      </c>
      <c r="AA179" s="259"/>
      <c r="AB179" s="81"/>
      <c r="AC179" s="256"/>
      <c r="AD179" s="79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2"/>
      <c r="AP179" s="82"/>
      <c r="AQ179" s="82"/>
      <c r="AR179" s="82"/>
      <c r="AS179" s="82"/>
      <c r="AT179" s="82"/>
      <c r="AU179" s="82"/>
      <c r="AV179" s="82"/>
      <c r="AW179" s="257"/>
      <c r="AX179" s="164"/>
      <c r="AY179" s="465"/>
      <c r="AZ179" s="286">
        <f t="shared" si="4"/>
        <v>58</v>
      </c>
      <c r="BA179" s="261">
        <f t="shared" si="5"/>
        <v>1</v>
      </c>
    </row>
    <row r="180" spans="1:53" ht="15.75" x14ac:dyDescent="0.25">
      <c r="A180" s="171" t="s">
        <v>724</v>
      </c>
      <c r="B180" s="2097" t="s">
        <v>673</v>
      </c>
      <c r="C180" s="288" t="s">
        <v>719</v>
      </c>
      <c r="D180" s="170" t="s">
        <v>136</v>
      </c>
      <c r="E180" s="269">
        <v>2014</v>
      </c>
      <c r="F180" s="287" t="s">
        <v>507</v>
      </c>
      <c r="G180" s="342"/>
      <c r="H180" s="259"/>
      <c r="I180" s="81"/>
      <c r="J180" s="79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>
        <v>48</v>
      </c>
      <c r="V180" s="81"/>
      <c r="W180" s="81"/>
      <c r="X180" s="81"/>
      <c r="Y180" s="81"/>
      <c r="Z180" s="164"/>
      <c r="AA180" s="259"/>
      <c r="AB180" s="81"/>
      <c r="AC180" s="256"/>
      <c r="AD180" s="79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256"/>
      <c r="AX180" s="164"/>
      <c r="AY180" s="465"/>
      <c r="AZ180" s="286">
        <f t="shared" si="4"/>
        <v>58</v>
      </c>
      <c r="BA180" s="261">
        <f t="shared" si="5"/>
        <v>1</v>
      </c>
    </row>
    <row r="181" spans="1:53" ht="15.75" x14ac:dyDescent="0.25">
      <c r="A181" s="171" t="s">
        <v>725</v>
      </c>
      <c r="B181" s="2097" t="s">
        <v>653</v>
      </c>
      <c r="C181" s="288" t="s">
        <v>994</v>
      </c>
      <c r="D181" s="170" t="s">
        <v>70</v>
      </c>
      <c r="E181" s="269">
        <v>2014</v>
      </c>
      <c r="F181" s="287" t="s">
        <v>507</v>
      </c>
      <c r="G181" s="342"/>
      <c r="H181" s="259"/>
      <c r="I181" s="81"/>
      <c r="J181" s="79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164"/>
      <c r="AA181" s="259"/>
      <c r="AB181" s="81"/>
      <c r="AC181" s="256"/>
      <c r="AD181" s="79"/>
      <c r="AE181" s="81"/>
      <c r="AF181" s="81"/>
      <c r="AG181" s="81">
        <v>48</v>
      </c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256"/>
      <c r="AX181" s="164"/>
      <c r="AY181" s="465"/>
      <c r="AZ181" s="286">
        <f t="shared" si="4"/>
        <v>58</v>
      </c>
      <c r="BA181" s="261">
        <f t="shared" si="5"/>
        <v>1</v>
      </c>
    </row>
    <row r="182" spans="1:53" ht="15.75" x14ac:dyDescent="0.25">
      <c r="A182" s="171" t="s">
        <v>726</v>
      </c>
      <c r="B182" s="2097" t="s">
        <v>608</v>
      </c>
      <c r="C182" s="288" t="s">
        <v>802</v>
      </c>
      <c r="D182" s="170" t="s">
        <v>803</v>
      </c>
      <c r="E182" s="269">
        <v>2014</v>
      </c>
      <c r="F182" s="279" t="s">
        <v>507</v>
      </c>
      <c r="G182" s="342">
        <v>45</v>
      </c>
      <c r="H182" s="259"/>
      <c r="I182" s="81"/>
      <c r="J182" s="79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164"/>
      <c r="AA182" s="259"/>
      <c r="AB182" s="81"/>
      <c r="AC182" s="256"/>
      <c r="AD182" s="79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256"/>
      <c r="AX182" s="164"/>
      <c r="AY182" s="465"/>
      <c r="AZ182" s="286">
        <f t="shared" si="4"/>
        <v>55</v>
      </c>
      <c r="BA182" s="261">
        <f t="shared" si="5"/>
        <v>1</v>
      </c>
    </row>
    <row r="183" spans="1:53" ht="15.75" x14ac:dyDescent="0.25">
      <c r="A183" s="171" t="s">
        <v>727</v>
      </c>
      <c r="B183" s="2097" t="s">
        <v>609</v>
      </c>
      <c r="C183" s="288" t="s">
        <v>893</v>
      </c>
      <c r="D183" s="170" t="s">
        <v>149</v>
      </c>
      <c r="E183" s="269">
        <v>2014</v>
      </c>
      <c r="F183" s="279" t="s">
        <v>507</v>
      </c>
      <c r="G183" s="343"/>
      <c r="H183" s="275"/>
      <c r="I183" s="82"/>
      <c r="J183" s="80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1">
        <v>45</v>
      </c>
      <c r="V183" s="81"/>
      <c r="W183" s="81"/>
      <c r="X183" s="81"/>
      <c r="Y183" s="81"/>
      <c r="Z183" s="164"/>
      <c r="AA183" s="259"/>
      <c r="AB183" s="81"/>
      <c r="AC183" s="256"/>
      <c r="AD183" s="79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256"/>
      <c r="AX183" s="164"/>
      <c r="AY183" s="465"/>
      <c r="AZ183" s="286">
        <f t="shared" si="4"/>
        <v>55</v>
      </c>
      <c r="BA183" s="261">
        <f t="shared" si="5"/>
        <v>1</v>
      </c>
    </row>
    <row r="184" spans="1:53" ht="15.75" x14ac:dyDescent="0.25">
      <c r="A184" s="171" t="s">
        <v>728</v>
      </c>
      <c r="B184" s="2097" t="s">
        <v>17</v>
      </c>
      <c r="C184" s="288" t="s">
        <v>906</v>
      </c>
      <c r="D184" s="170" t="s">
        <v>81</v>
      </c>
      <c r="E184" s="269">
        <v>2012</v>
      </c>
      <c r="F184" s="279" t="s">
        <v>506</v>
      </c>
      <c r="G184" s="343"/>
      <c r="H184" s="259"/>
      <c r="I184" s="81"/>
      <c r="J184" s="79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>
        <v>43</v>
      </c>
      <c r="Y184" s="81"/>
      <c r="Z184" s="164"/>
      <c r="AA184" s="259"/>
      <c r="AB184" s="81"/>
      <c r="AC184" s="256"/>
      <c r="AD184" s="79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256"/>
      <c r="AX184" s="164"/>
      <c r="AY184" s="465"/>
      <c r="AZ184" s="286">
        <f t="shared" si="4"/>
        <v>53</v>
      </c>
      <c r="BA184" s="261">
        <f t="shared" si="5"/>
        <v>1</v>
      </c>
    </row>
    <row r="185" spans="1:53" ht="15.75" x14ac:dyDescent="0.25">
      <c r="A185" s="171" t="s">
        <v>729</v>
      </c>
      <c r="B185" s="2097" t="s">
        <v>10</v>
      </c>
      <c r="C185" s="288" t="s">
        <v>655</v>
      </c>
      <c r="D185" s="170" t="s">
        <v>166</v>
      </c>
      <c r="E185" s="269">
        <v>2015</v>
      </c>
      <c r="F185" s="279" t="s">
        <v>506</v>
      </c>
      <c r="G185" s="342"/>
      <c r="H185" s="259"/>
      <c r="I185" s="81"/>
      <c r="J185" s="79"/>
      <c r="K185" s="81"/>
      <c r="L185" s="81"/>
      <c r="M185" s="81">
        <v>43</v>
      </c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164"/>
      <c r="AA185" s="259"/>
      <c r="AB185" s="81"/>
      <c r="AC185" s="256"/>
      <c r="AD185" s="79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256"/>
      <c r="AX185" s="164"/>
      <c r="AY185" s="465"/>
      <c r="AZ185" s="286">
        <f t="shared" si="4"/>
        <v>53</v>
      </c>
      <c r="BA185" s="261">
        <f t="shared" si="5"/>
        <v>1</v>
      </c>
    </row>
    <row r="186" spans="1:53" ht="15.75" x14ac:dyDescent="0.25">
      <c r="A186" s="171" t="s">
        <v>730</v>
      </c>
      <c r="B186" s="2097" t="s">
        <v>129</v>
      </c>
      <c r="C186" s="288" t="s">
        <v>968</v>
      </c>
      <c r="D186" s="170" t="s">
        <v>96</v>
      </c>
      <c r="E186" s="269">
        <v>2013</v>
      </c>
      <c r="F186" s="287" t="s">
        <v>507</v>
      </c>
      <c r="G186" s="342"/>
      <c r="H186" s="259"/>
      <c r="I186" s="81"/>
      <c r="J186" s="79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164"/>
      <c r="AA186" s="259"/>
      <c r="AB186" s="81"/>
      <c r="AC186" s="256">
        <v>42</v>
      </c>
      <c r="AD186" s="79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256"/>
      <c r="AX186" s="164"/>
      <c r="AY186" s="465"/>
      <c r="AZ186" s="286">
        <f t="shared" si="4"/>
        <v>52</v>
      </c>
      <c r="BA186" s="261">
        <f t="shared" si="5"/>
        <v>1</v>
      </c>
    </row>
    <row r="187" spans="1:53" ht="15.75" x14ac:dyDescent="0.25">
      <c r="A187" s="171" t="s">
        <v>731</v>
      </c>
      <c r="B187" s="2097" t="s">
        <v>885</v>
      </c>
      <c r="C187" s="288" t="s">
        <v>883</v>
      </c>
      <c r="D187" s="170" t="s">
        <v>136</v>
      </c>
      <c r="E187" s="269">
        <v>2014</v>
      </c>
      <c r="F187" s="279" t="s">
        <v>507</v>
      </c>
      <c r="G187" s="342"/>
      <c r="H187" s="275"/>
      <c r="I187" s="81"/>
      <c r="J187" s="79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164"/>
      <c r="AA187" s="259"/>
      <c r="AB187" s="81"/>
      <c r="AC187" s="256"/>
      <c r="AD187" s="79"/>
      <c r="AE187" s="81"/>
      <c r="AF187" s="81"/>
      <c r="AG187" s="81"/>
      <c r="AH187" s="81"/>
      <c r="AI187" s="81">
        <v>13</v>
      </c>
      <c r="AJ187" s="81"/>
      <c r="AK187" s="81"/>
      <c r="AL187" s="81"/>
      <c r="AM187" s="81"/>
      <c r="AN187" s="81"/>
      <c r="AO187" s="81"/>
      <c r="AP187" s="81"/>
      <c r="AQ187" s="81"/>
      <c r="AR187" s="81">
        <v>19</v>
      </c>
      <c r="AS187" s="81"/>
      <c r="AT187" s="81"/>
      <c r="AU187" s="81"/>
      <c r="AV187" s="81"/>
      <c r="AW187" s="256"/>
      <c r="AX187" s="164"/>
      <c r="AY187" s="465"/>
      <c r="AZ187" s="286">
        <f t="shared" si="4"/>
        <v>52</v>
      </c>
      <c r="BA187" s="261">
        <f t="shared" si="5"/>
        <v>2</v>
      </c>
    </row>
    <row r="188" spans="1:53" ht="15.75" x14ac:dyDescent="0.25">
      <c r="A188" s="171" t="s">
        <v>738</v>
      </c>
      <c r="B188" s="2097" t="s">
        <v>11</v>
      </c>
      <c r="C188" s="288" t="s">
        <v>720</v>
      </c>
      <c r="D188" s="170" t="s">
        <v>346</v>
      </c>
      <c r="E188" s="269">
        <v>2011</v>
      </c>
      <c r="F188" s="279" t="s">
        <v>506</v>
      </c>
      <c r="G188" s="342"/>
      <c r="H188" s="259"/>
      <c r="I188" s="81"/>
      <c r="J188" s="79">
        <v>39</v>
      </c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164"/>
      <c r="AA188" s="259"/>
      <c r="AB188" s="81"/>
      <c r="AC188" s="256"/>
      <c r="AD188" s="79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256"/>
      <c r="AX188" s="164"/>
      <c r="AY188" s="465"/>
      <c r="AZ188" s="286">
        <f t="shared" si="4"/>
        <v>49</v>
      </c>
      <c r="BA188" s="261">
        <f t="shared" si="5"/>
        <v>1</v>
      </c>
    </row>
    <row r="189" spans="1:53" ht="15.75" x14ac:dyDescent="0.25">
      <c r="A189" s="171" t="s">
        <v>739</v>
      </c>
      <c r="B189" s="2097" t="s">
        <v>1021</v>
      </c>
      <c r="C189" s="288" t="s">
        <v>1028</v>
      </c>
      <c r="D189" s="170" t="s">
        <v>73</v>
      </c>
      <c r="E189" s="269">
        <v>2011</v>
      </c>
      <c r="F189" s="287"/>
      <c r="G189" s="342"/>
      <c r="H189" s="259"/>
      <c r="I189" s="81"/>
      <c r="J189" s="79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164"/>
      <c r="AA189" s="259"/>
      <c r="AB189" s="81"/>
      <c r="AC189" s="256"/>
      <c r="AD189" s="79"/>
      <c r="AE189" s="81"/>
      <c r="AF189" s="81"/>
      <c r="AG189" s="81"/>
      <c r="AH189" s="81"/>
      <c r="AI189" s="81"/>
      <c r="AJ189" s="81">
        <v>39</v>
      </c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256"/>
      <c r="AX189" s="164"/>
      <c r="AY189" s="465"/>
      <c r="AZ189" s="286">
        <f t="shared" si="4"/>
        <v>49</v>
      </c>
      <c r="BA189" s="261">
        <f t="shared" si="5"/>
        <v>1</v>
      </c>
    </row>
    <row r="190" spans="1:53" ht="15.75" x14ac:dyDescent="0.25">
      <c r="A190" s="171" t="s">
        <v>740</v>
      </c>
      <c r="B190" s="2098" t="s">
        <v>453</v>
      </c>
      <c r="C190" s="297" t="s">
        <v>972</v>
      </c>
      <c r="D190" s="281" t="s">
        <v>113</v>
      </c>
      <c r="E190" s="271">
        <v>2013</v>
      </c>
      <c r="F190" s="261" t="s">
        <v>507</v>
      </c>
      <c r="G190" s="343"/>
      <c r="H190" s="275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165"/>
      <c r="AA190" s="275"/>
      <c r="AB190" s="82"/>
      <c r="AC190" s="257">
        <v>16</v>
      </c>
      <c r="AD190" s="80"/>
      <c r="AE190" s="82"/>
      <c r="AF190" s="82"/>
      <c r="AG190" s="82"/>
      <c r="AH190" s="82"/>
      <c r="AI190" s="82">
        <v>11</v>
      </c>
      <c r="AJ190" s="82"/>
      <c r="AK190" s="82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256"/>
      <c r="AX190" s="164"/>
      <c r="AY190" s="465"/>
      <c r="AZ190" s="286">
        <f t="shared" si="4"/>
        <v>47</v>
      </c>
      <c r="BA190" s="261">
        <f t="shared" si="5"/>
        <v>2</v>
      </c>
    </row>
    <row r="191" spans="1:53" ht="15.75" customHeight="1" x14ac:dyDescent="0.25">
      <c r="A191" s="171" t="s">
        <v>741</v>
      </c>
      <c r="B191" s="2097" t="s">
        <v>608</v>
      </c>
      <c r="C191" s="288" t="s">
        <v>618</v>
      </c>
      <c r="D191" s="170" t="s">
        <v>142</v>
      </c>
      <c r="E191" s="269">
        <v>2011</v>
      </c>
      <c r="F191" s="1533" t="s">
        <v>507</v>
      </c>
      <c r="G191" s="342"/>
      <c r="H191" s="259"/>
      <c r="I191" s="81"/>
      <c r="J191" s="79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164"/>
      <c r="AA191" s="259"/>
      <c r="AB191" s="81"/>
      <c r="AC191" s="256"/>
      <c r="AD191" s="79">
        <v>36</v>
      </c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256"/>
      <c r="AX191" s="164"/>
      <c r="AY191" s="465"/>
      <c r="AZ191" s="286">
        <f t="shared" si="4"/>
        <v>46</v>
      </c>
      <c r="BA191" s="261">
        <f t="shared" si="5"/>
        <v>1</v>
      </c>
    </row>
    <row r="192" spans="1:53" ht="15.75" x14ac:dyDescent="0.25">
      <c r="A192" s="171" t="s">
        <v>993</v>
      </c>
      <c r="B192" s="2097" t="s">
        <v>775</v>
      </c>
      <c r="C192" s="288" t="s">
        <v>1025</v>
      </c>
      <c r="D192" s="170" t="s">
        <v>761</v>
      </c>
      <c r="E192" s="269">
        <v>2012</v>
      </c>
      <c r="F192" s="287" t="s">
        <v>507</v>
      </c>
      <c r="G192" s="342"/>
      <c r="H192" s="259"/>
      <c r="I192" s="81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164"/>
      <c r="AA192" s="259"/>
      <c r="AB192" s="81"/>
      <c r="AC192" s="256"/>
      <c r="AD192" s="79"/>
      <c r="AE192" s="81"/>
      <c r="AF192" s="81"/>
      <c r="AG192" s="81"/>
      <c r="AH192" s="81"/>
      <c r="AI192" s="81"/>
      <c r="AJ192" s="81">
        <v>36</v>
      </c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256"/>
      <c r="AX192" s="164"/>
      <c r="AY192" s="465"/>
      <c r="AZ192" s="286">
        <f t="shared" si="4"/>
        <v>46</v>
      </c>
      <c r="BA192" s="261">
        <f t="shared" si="5"/>
        <v>1</v>
      </c>
    </row>
    <row r="193" spans="1:53" ht="15.75" x14ac:dyDescent="0.25">
      <c r="A193" s="171" t="s">
        <v>742</v>
      </c>
      <c r="B193" s="2097" t="s">
        <v>608</v>
      </c>
      <c r="C193" s="288" t="s">
        <v>688</v>
      </c>
      <c r="D193" s="170" t="s">
        <v>73</v>
      </c>
      <c r="E193" s="269">
        <v>2011</v>
      </c>
      <c r="F193" s="261" t="s">
        <v>506</v>
      </c>
      <c r="G193" s="342"/>
      <c r="H193" s="259">
        <v>35</v>
      </c>
      <c r="I193" s="81"/>
      <c r="J193" s="79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164"/>
      <c r="AA193" s="259"/>
      <c r="AB193" s="81"/>
      <c r="AC193" s="256"/>
      <c r="AD193" s="79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256"/>
      <c r="AX193" s="164"/>
      <c r="AY193" s="465"/>
      <c r="AZ193" s="286">
        <f t="shared" si="4"/>
        <v>45</v>
      </c>
      <c r="BA193" s="261">
        <f t="shared" si="5"/>
        <v>1</v>
      </c>
    </row>
    <row r="194" spans="1:53" ht="15.75" x14ac:dyDescent="0.25">
      <c r="A194" s="171" t="s">
        <v>743</v>
      </c>
      <c r="B194" s="2097" t="s">
        <v>17</v>
      </c>
      <c r="C194" s="288" t="s">
        <v>906</v>
      </c>
      <c r="D194" s="170" t="s">
        <v>114</v>
      </c>
      <c r="E194" s="269">
        <v>2012</v>
      </c>
      <c r="F194" s="279" t="s">
        <v>506</v>
      </c>
      <c r="G194" s="343"/>
      <c r="H194" s="259"/>
      <c r="I194" s="81"/>
      <c r="J194" s="79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>
        <v>35</v>
      </c>
      <c r="Y194" s="81"/>
      <c r="Z194" s="164"/>
      <c r="AA194" s="259"/>
      <c r="AB194" s="81"/>
      <c r="AC194" s="256"/>
      <c r="AD194" s="79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256"/>
      <c r="AX194" s="164"/>
      <c r="AY194" s="465"/>
      <c r="AZ194" s="286">
        <f t="shared" si="4"/>
        <v>45</v>
      </c>
      <c r="BA194" s="261">
        <f t="shared" si="5"/>
        <v>1</v>
      </c>
    </row>
    <row r="195" spans="1:53" ht="15.75" x14ac:dyDescent="0.25">
      <c r="A195" s="171" t="s">
        <v>744</v>
      </c>
      <c r="B195" s="2097" t="s">
        <v>775</v>
      </c>
      <c r="C195" s="288" t="s">
        <v>866</v>
      </c>
      <c r="D195" s="170" t="s">
        <v>1026</v>
      </c>
      <c r="E195" s="269">
        <v>2012</v>
      </c>
      <c r="F195" s="287" t="s">
        <v>507</v>
      </c>
      <c r="G195" s="342"/>
      <c r="H195" s="259"/>
      <c r="I195" s="81"/>
      <c r="J195" s="79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164"/>
      <c r="AA195" s="259"/>
      <c r="AB195" s="81"/>
      <c r="AC195" s="256"/>
      <c r="AD195" s="79"/>
      <c r="AE195" s="81"/>
      <c r="AF195" s="81"/>
      <c r="AG195" s="81"/>
      <c r="AH195" s="81"/>
      <c r="AI195" s="81"/>
      <c r="AJ195" s="81">
        <v>34</v>
      </c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256"/>
      <c r="AX195" s="164"/>
      <c r="AY195" s="465"/>
      <c r="AZ195" s="286">
        <f t="shared" si="4"/>
        <v>44</v>
      </c>
      <c r="BA195" s="261">
        <f t="shared" si="5"/>
        <v>1</v>
      </c>
    </row>
    <row r="196" spans="1:53" ht="15.75" x14ac:dyDescent="0.25">
      <c r="A196" s="171" t="s">
        <v>745</v>
      </c>
      <c r="B196" s="2097" t="s">
        <v>11</v>
      </c>
      <c r="C196" s="288" t="s">
        <v>764</v>
      </c>
      <c r="D196" s="170" t="s">
        <v>112</v>
      </c>
      <c r="E196" s="269">
        <v>2010</v>
      </c>
      <c r="F196" s="279" t="s">
        <v>506</v>
      </c>
      <c r="G196" s="342"/>
      <c r="H196" s="259"/>
      <c r="I196" s="81"/>
      <c r="J196" s="79">
        <v>32</v>
      </c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164"/>
      <c r="AA196" s="259"/>
      <c r="AB196" s="81"/>
      <c r="AC196" s="256"/>
      <c r="AD196" s="79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256"/>
      <c r="AX196" s="164"/>
      <c r="AY196" s="465"/>
      <c r="AZ196" s="286">
        <f t="shared" si="4"/>
        <v>42</v>
      </c>
      <c r="BA196" s="261">
        <f t="shared" si="5"/>
        <v>1</v>
      </c>
    </row>
    <row r="197" spans="1:53" ht="15.75" x14ac:dyDescent="0.25">
      <c r="A197" s="171" t="s">
        <v>746</v>
      </c>
      <c r="B197" s="2097" t="s">
        <v>653</v>
      </c>
      <c r="C197" s="288" t="s">
        <v>994</v>
      </c>
      <c r="D197" s="170" t="s">
        <v>65</v>
      </c>
      <c r="E197" s="269">
        <v>2013</v>
      </c>
      <c r="F197" s="279" t="s">
        <v>507</v>
      </c>
      <c r="G197" s="342"/>
      <c r="H197" s="259"/>
      <c r="I197" s="81"/>
      <c r="J197" s="79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164"/>
      <c r="AA197" s="259"/>
      <c r="AB197" s="81"/>
      <c r="AC197" s="256"/>
      <c r="AD197" s="79"/>
      <c r="AE197" s="81"/>
      <c r="AF197" s="81"/>
      <c r="AG197" s="81"/>
      <c r="AH197" s="81"/>
      <c r="AI197" s="81"/>
      <c r="AJ197" s="81">
        <v>32</v>
      </c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256"/>
      <c r="AX197" s="164"/>
      <c r="AY197" s="465"/>
      <c r="AZ197" s="286">
        <f t="shared" ref="AZ197:AZ260" si="6">SUM(G197:AX197)+(BA197*10)</f>
        <v>42</v>
      </c>
      <c r="BA197" s="261">
        <f t="shared" ref="BA197:BA230" si="7">COUNTA(G197:AX197)+(AY197/10)</f>
        <v>1</v>
      </c>
    </row>
    <row r="198" spans="1:53" ht="15.75" x14ac:dyDescent="0.25">
      <c r="A198" s="171" t="s">
        <v>747</v>
      </c>
      <c r="B198" s="2097" t="s">
        <v>14</v>
      </c>
      <c r="C198" s="288" t="s">
        <v>844</v>
      </c>
      <c r="D198" s="170" t="s">
        <v>162</v>
      </c>
      <c r="E198" s="269">
        <v>2012</v>
      </c>
      <c r="F198" s="287" t="s">
        <v>507</v>
      </c>
      <c r="G198" s="342"/>
      <c r="H198" s="259"/>
      <c r="I198" s="81"/>
      <c r="J198" s="79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164"/>
      <c r="AA198" s="259"/>
      <c r="AB198" s="81"/>
      <c r="AC198" s="256"/>
      <c r="AD198" s="79"/>
      <c r="AE198" s="81"/>
      <c r="AF198" s="81"/>
      <c r="AG198" s="81"/>
      <c r="AH198" s="81"/>
      <c r="AI198" s="81"/>
      <c r="AJ198" s="81">
        <v>28</v>
      </c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256"/>
      <c r="AX198" s="164"/>
      <c r="AY198" s="465"/>
      <c r="AZ198" s="286">
        <f t="shared" si="6"/>
        <v>38</v>
      </c>
      <c r="BA198" s="261">
        <f t="shared" si="7"/>
        <v>1</v>
      </c>
    </row>
    <row r="199" spans="1:53" ht="15.75" x14ac:dyDescent="0.25">
      <c r="A199" s="171" t="s">
        <v>748</v>
      </c>
      <c r="B199" s="2097" t="s">
        <v>453</v>
      </c>
      <c r="C199" s="288" t="s">
        <v>975</v>
      </c>
      <c r="D199" s="170" t="s">
        <v>82</v>
      </c>
      <c r="E199" s="269">
        <v>2012</v>
      </c>
      <c r="F199" s="279" t="s">
        <v>506</v>
      </c>
      <c r="G199" s="342"/>
      <c r="H199" s="259"/>
      <c r="I199" s="81"/>
      <c r="J199" s="79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164"/>
      <c r="AA199" s="259"/>
      <c r="AB199" s="81"/>
      <c r="AC199" s="256"/>
      <c r="AD199" s="79">
        <v>28</v>
      </c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256"/>
      <c r="AX199" s="164"/>
      <c r="AY199" s="465"/>
      <c r="AZ199" s="286">
        <f t="shared" si="6"/>
        <v>38</v>
      </c>
      <c r="BA199" s="261">
        <f t="shared" si="7"/>
        <v>1</v>
      </c>
    </row>
    <row r="200" spans="1:53" ht="15.75" x14ac:dyDescent="0.25">
      <c r="A200" s="171" t="s">
        <v>749</v>
      </c>
      <c r="B200" s="2097" t="s">
        <v>608</v>
      </c>
      <c r="C200" s="288" t="s">
        <v>618</v>
      </c>
      <c r="D200" s="170" t="s">
        <v>82</v>
      </c>
      <c r="E200" s="269">
        <v>2011</v>
      </c>
      <c r="F200" s="279" t="s">
        <v>506</v>
      </c>
      <c r="G200" s="342"/>
      <c r="H200" s="259"/>
      <c r="I200" s="81"/>
      <c r="J200" s="79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>
        <v>26</v>
      </c>
      <c r="W200" s="81"/>
      <c r="X200" s="81"/>
      <c r="Y200" s="81"/>
      <c r="Z200" s="164"/>
      <c r="AA200" s="259"/>
      <c r="AB200" s="81"/>
      <c r="AC200" s="256"/>
      <c r="AD200" s="79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256"/>
      <c r="AX200" s="164"/>
      <c r="AY200" s="465"/>
      <c r="AZ200" s="286">
        <f t="shared" si="6"/>
        <v>36</v>
      </c>
      <c r="BA200" s="261">
        <f t="shared" si="7"/>
        <v>1</v>
      </c>
    </row>
    <row r="201" spans="1:53" ht="15.75" x14ac:dyDescent="0.25">
      <c r="A201" s="171" t="s">
        <v>750</v>
      </c>
      <c r="B201" s="2097" t="s">
        <v>71</v>
      </c>
      <c r="C201" s="288" t="s">
        <v>1046</v>
      </c>
      <c r="D201" s="170" t="s">
        <v>166</v>
      </c>
      <c r="E201" s="269">
        <v>2015</v>
      </c>
      <c r="F201" s="287" t="s">
        <v>507</v>
      </c>
      <c r="G201" s="343"/>
      <c r="H201" s="275"/>
      <c r="I201" s="82"/>
      <c r="J201" s="80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165"/>
      <c r="AA201" s="275"/>
      <c r="AB201" s="82"/>
      <c r="AC201" s="257"/>
      <c r="AD201" s="80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1"/>
      <c r="AP201" s="81"/>
      <c r="AQ201" s="81"/>
      <c r="AR201" s="81">
        <v>26</v>
      </c>
      <c r="AS201" s="81"/>
      <c r="AT201" s="81"/>
      <c r="AU201" s="81"/>
      <c r="AV201" s="81"/>
      <c r="AW201" s="256"/>
      <c r="AX201" s="164"/>
      <c r="AY201" s="465"/>
      <c r="AZ201" s="286">
        <f t="shared" si="6"/>
        <v>36</v>
      </c>
      <c r="BA201" s="261">
        <f t="shared" si="7"/>
        <v>1</v>
      </c>
    </row>
    <row r="202" spans="1:53" ht="15.75" x14ac:dyDescent="0.25">
      <c r="A202" s="171" t="s">
        <v>751</v>
      </c>
      <c r="B202" s="2097" t="s">
        <v>11</v>
      </c>
      <c r="C202" s="288" t="s">
        <v>503</v>
      </c>
      <c r="D202" s="170" t="s">
        <v>167</v>
      </c>
      <c r="E202" s="269">
        <v>2012</v>
      </c>
      <c r="F202" s="279" t="s">
        <v>506</v>
      </c>
      <c r="G202" s="342"/>
      <c r="H202" s="259"/>
      <c r="I202" s="81">
        <v>24</v>
      </c>
      <c r="J202" s="79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164"/>
      <c r="AA202" s="259"/>
      <c r="AB202" s="81"/>
      <c r="AC202" s="256"/>
      <c r="AD202" s="79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256"/>
      <c r="AX202" s="164"/>
      <c r="AY202" s="465"/>
      <c r="AZ202" s="286">
        <f t="shared" si="6"/>
        <v>34</v>
      </c>
      <c r="BA202" s="261">
        <f t="shared" si="7"/>
        <v>1</v>
      </c>
    </row>
    <row r="203" spans="1:53" ht="15.75" x14ac:dyDescent="0.25">
      <c r="A203" s="171" t="s">
        <v>752</v>
      </c>
      <c r="B203" s="2097" t="s">
        <v>129</v>
      </c>
      <c r="C203" s="288" t="s">
        <v>612</v>
      </c>
      <c r="D203" s="170" t="s">
        <v>1023</v>
      </c>
      <c r="E203" s="269">
        <v>2016</v>
      </c>
      <c r="F203" s="287" t="s">
        <v>507</v>
      </c>
      <c r="G203" s="342"/>
      <c r="H203" s="259"/>
      <c r="I203" s="81"/>
      <c r="J203" s="79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164"/>
      <c r="AA203" s="259"/>
      <c r="AB203" s="81"/>
      <c r="AC203" s="256"/>
      <c r="AD203" s="79"/>
      <c r="AE203" s="81"/>
      <c r="AF203" s="81"/>
      <c r="AG203" s="81"/>
      <c r="AH203" s="81"/>
      <c r="AI203" s="81">
        <v>24</v>
      </c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256"/>
      <c r="AX203" s="164"/>
      <c r="AY203" s="465"/>
      <c r="AZ203" s="286">
        <f t="shared" si="6"/>
        <v>34</v>
      </c>
      <c r="BA203" s="261">
        <f t="shared" si="7"/>
        <v>1</v>
      </c>
    </row>
    <row r="204" spans="1:53" ht="15.75" customHeight="1" x14ac:dyDescent="0.25">
      <c r="A204" s="171" t="s">
        <v>753</v>
      </c>
      <c r="B204" s="2096" t="s">
        <v>453</v>
      </c>
      <c r="C204" s="1722" t="s">
        <v>971</v>
      </c>
      <c r="D204" s="167" t="s">
        <v>113</v>
      </c>
      <c r="E204" s="283">
        <v>2014</v>
      </c>
      <c r="F204" s="302" t="s">
        <v>507</v>
      </c>
      <c r="G204" s="343"/>
      <c r="H204" s="275"/>
      <c r="I204" s="82"/>
      <c r="J204" s="80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165"/>
      <c r="AA204" s="259"/>
      <c r="AB204" s="81"/>
      <c r="AC204" s="256">
        <v>24</v>
      </c>
      <c r="AD204" s="79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256"/>
      <c r="AX204" s="164"/>
      <c r="AY204" s="465"/>
      <c r="AZ204" s="286">
        <f t="shared" si="6"/>
        <v>34</v>
      </c>
      <c r="BA204" s="261">
        <f t="shared" si="7"/>
        <v>1</v>
      </c>
    </row>
    <row r="205" spans="1:53" ht="15.75" x14ac:dyDescent="0.25">
      <c r="A205" s="171" t="s">
        <v>756</v>
      </c>
      <c r="B205" s="2100" t="s">
        <v>907</v>
      </c>
      <c r="C205" s="1139" t="s">
        <v>1043</v>
      </c>
      <c r="D205" s="1141" t="s">
        <v>76</v>
      </c>
      <c r="E205" s="653">
        <v>2015</v>
      </c>
      <c r="F205" s="2083" t="s">
        <v>507</v>
      </c>
      <c r="G205" s="346"/>
      <c r="H205" s="315"/>
      <c r="I205" s="326"/>
      <c r="J205" s="327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1136"/>
      <c r="AA205" s="294"/>
      <c r="AB205" s="295"/>
      <c r="AC205" s="300"/>
      <c r="AD205" s="296"/>
      <c r="AE205" s="295"/>
      <c r="AF205" s="295"/>
      <c r="AG205" s="295"/>
      <c r="AH205" s="295"/>
      <c r="AI205" s="295"/>
      <c r="AJ205" s="295"/>
      <c r="AK205" s="295"/>
      <c r="AL205" s="295"/>
      <c r="AM205" s="295"/>
      <c r="AN205" s="295"/>
      <c r="AO205" s="295"/>
      <c r="AP205" s="295"/>
      <c r="AQ205" s="295"/>
      <c r="AR205" s="295">
        <v>24</v>
      </c>
      <c r="AS205" s="295"/>
      <c r="AT205" s="295"/>
      <c r="AU205" s="295"/>
      <c r="AV205" s="295"/>
      <c r="AW205" s="300"/>
      <c r="AX205" s="804"/>
      <c r="AY205" s="805"/>
      <c r="AZ205" s="1381">
        <f t="shared" si="6"/>
        <v>34</v>
      </c>
      <c r="BA205" s="261">
        <f t="shared" si="7"/>
        <v>1</v>
      </c>
    </row>
    <row r="206" spans="1:53" ht="15.75" x14ac:dyDescent="0.25">
      <c r="A206" s="171" t="s">
        <v>757</v>
      </c>
      <c r="B206" s="2096" t="s">
        <v>609</v>
      </c>
      <c r="C206" s="161" t="s">
        <v>892</v>
      </c>
      <c r="D206" s="83" t="s">
        <v>510</v>
      </c>
      <c r="E206" s="257">
        <v>2012</v>
      </c>
      <c r="F206" s="302" t="s">
        <v>507</v>
      </c>
      <c r="G206" s="343"/>
      <c r="H206" s="275"/>
      <c r="I206" s="82"/>
      <c r="J206" s="80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>
        <v>21</v>
      </c>
      <c r="W206" s="82"/>
      <c r="X206" s="82"/>
      <c r="Y206" s="82"/>
      <c r="Z206" s="165"/>
      <c r="AA206" s="275"/>
      <c r="AB206" s="82"/>
      <c r="AC206" s="257"/>
      <c r="AD206" s="80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257"/>
      <c r="AX206" s="165"/>
      <c r="AY206" s="85"/>
      <c r="AZ206" s="286">
        <f t="shared" si="6"/>
        <v>31</v>
      </c>
      <c r="BA206" s="261">
        <f t="shared" si="7"/>
        <v>1</v>
      </c>
    </row>
    <row r="207" spans="1:53" ht="15.75" x14ac:dyDescent="0.25">
      <c r="A207" s="171" t="s">
        <v>758</v>
      </c>
      <c r="B207" s="2100" t="s">
        <v>129</v>
      </c>
      <c r="C207" s="1139" t="s">
        <v>970</v>
      </c>
      <c r="D207" s="1141" t="s">
        <v>76</v>
      </c>
      <c r="E207" s="653">
        <v>2015</v>
      </c>
      <c r="F207" s="2083" t="s">
        <v>507</v>
      </c>
      <c r="G207" s="345"/>
      <c r="H207" s="294"/>
      <c r="I207" s="295"/>
      <c r="J207" s="296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804"/>
      <c r="AA207" s="294"/>
      <c r="AB207" s="295"/>
      <c r="AC207" s="300">
        <v>20</v>
      </c>
      <c r="AD207" s="296"/>
      <c r="AE207" s="295"/>
      <c r="AF207" s="295"/>
      <c r="AG207" s="295"/>
      <c r="AH207" s="295"/>
      <c r="AI207" s="295"/>
      <c r="AJ207" s="295"/>
      <c r="AK207" s="295"/>
      <c r="AL207" s="295"/>
      <c r="AM207" s="295"/>
      <c r="AN207" s="295"/>
      <c r="AO207" s="295"/>
      <c r="AP207" s="295"/>
      <c r="AQ207" s="295"/>
      <c r="AR207" s="295"/>
      <c r="AS207" s="295"/>
      <c r="AT207" s="295"/>
      <c r="AU207" s="295"/>
      <c r="AV207" s="295"/>
      <c r="AW207" s="300"/>
      <c r="AX207" s="804"/>
      <c r="AY207" s="805"/>
      <c r="AZ207" s="1381">
        <f t="shared" si="6"/>
        <v>30</v>
      </c>
      <c r="BA207" s="261">
        <f t="shared" si="7"/>
        <v>1</v>
      </c>
    </row>
    <row r="208" spans="1:53" ht="15.75" x14ac:dyDescent="0.25">
      <c r="A208" s="171" t="s">
        <v>759</v>
      </c>
      <c r="B208" s="2097" t="s">
        <v>71</v>
      </c>
      <c r="C208" s="288" t="s">
        <v>120</v>
      </c>
      <c r="D208" s="170" t="s">
        <v>121</v>
      </c>
      <c r="E208" s="269">
        <v>2010</v>
      </c>
      <c r="F208" s="279" t="s">
        <v>506</v>
      </c>
      <c r="G208" s="342"/>
      <c r="H208" s="259"/>
      <c r="I208" s="81"/>
      <c r="J208" s="79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164"/>
      <c r="AA208" s="259"/>
      <c r="AB208" s="81"/>
      <c r="AC208" s="256"/>
      <c r="AD208" s="79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256"/>
      <c r="AX208" s="164"/>
      <c r="AY208" s="465">
        <v>30</v>
      </c>
      <c r="AZ208" s="286">
        <f t="shared" si="6"/>
        <v>30</v>
      </c>
      <c r="BA208" s="261">
        <f t="shared" si="7"/>
        <v>3</v>
      </c>
    </row>
    <row r="209" spans="1:53" ht="15.75" x14ac:dyDescent="0.25">
      <c r="A209" s="171" t="s">
        <v>851</v>
      </c>
      <c r="B209" s="2097" t="s">
        <v>71</v>
      </c>
      <c r="C209" s="288" t="s">
        <v>412</v>
      </c>
      <c r="D209" s="170" t="s">
        <v>82</v>
      </c>
      <c r="E209" s="269">
        <v>2011</v>
      </c>
      <c r="F209" s="279" t="s">
        <v>506</v>
      </c>
      <c r="G209" s="342"/>
      <c r="H209" s="259"/>
      <c r="I209" s="81"/>
      <c r="J209" s="79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164"/>
      <c r="AA209" s="259"/>
      <c r="AB209" s="81"/>
      <c r="AC209" s="256"/>
      <c r="AD209" s="79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256"/>
      <c r="AX209" s="164"/>
      <c r="AY209" s="465">
        <v>30</v>
      </c>
      <c r="AZ209" s="286">
        <f t="shared" si="6"/>
        <v>30</v>
      </c>
      <c r="BA209" s="261">
        <f t="shared" si="7"/>
        <v>3</v>
      </c>
    </row>
    <row r="210" spans="1:53" ht="15.75" x14ac:dyDescent="0.25">
      <c r="A210" s="171" t="s">
        <v>852</v>
      </c>
      <c r="B210" s="2097" t="s">
        <v>71</v>
      </c>
      <c r="C210" s="288" t="s">
        <v>732</v>
      </c>
      <c r="D210" s="170" t="s">
        <v>733</v>
      </c>
      <c r="E210" s="269">
        <v>2009</v>
      </c>
      <c r="F210" s="279" t="s">
        <v>506</v>
      </c>
      <c r="G210" s="342"/>
      <c r="H210" s="259"/>
      <c r="I210" s="81"/>
      <c r="J210" s="79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164"/>
      <c r="AA210" s="259"/>
      <c r="AB210" s="81"/>
      <c r="AC210" s="256"/>
      <c r="AD210" s="79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256"/>
      <c r="AX210" s="164"/>
      <c r="AY210" s="465">
        <v>30</v>
      </c>
      <c r="AZ210" s="286">
        <f t="shared" si="6"/>
        <v>30</v>
      </c>
      <c r="BA210" s="261">
        <f t="shared" si="7"/>
        <v>3</v>
      </c>
    </row>
    <row r="211" spans="1:53" ht="15.75" x14ac:dyDescent="0.25">
      <c r="A211" s="171" t="s">
        <v>853</v>
      </c>
      <c r="B211" s="2097" t="s">
        <v>13</v>
      </c>
      <c r="C211" s="288" t="s">
        <v>381</v>
      </c>
      <c r="D211" s="170" t="s">
        <v>477</v>
      </c>
      <c r="E211" s="269">
        <v>2013</v>
      </c>
      <c r="F211" s="279" t="s">
        <v>506</v>
      </c>
      <c r="G211" s="342"/>
      <c r="H211" s="259"/>
      <c r="I211" s="81"/>
      <c r="J211" s="79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164"/>
      <c r="AA211" s="259"/>
      <c r="AB211" s="81"/>
      <c r="AC211" s="256"/>
      <c r="AD211" s="79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256"/>
      <c r="AX211" s="164"/>
      <c r="AY211" s="465">
        <v>30</v>
      </c>
      <c r="AZ211" s="286">
        <f t="shared" si="6"/>
        <v>30</v>
      </c>
      <c r="BA211" s="261">
        <f t="shared" si="7"/>
        <v>3</v>
      </c>
    </row>
    <row r="212" spans="1:53" ht="15.75" x14ac:dyDescent="0.25">
      <c r="A212" s="171" t="s">
        <v>854</v>
      </c>
      <c r="B212" s="2097" t="s">
        <v>129</v>
      </c>
      <c r="C212" s="288" t="s">
        <v>613</v>
      </c>
      <c r="D212" s="170" t="s">
        <v>126</v>
      </c>
      <c r="E212" s="269">
        <v>2014</v>
      </c>
      <c r="F212" s="287" t="s">
        <v>507</v>
      </c>
      <c r="G212" s="342"/>
      <c r="H212" s="259"/>
      <c r="I212" s="81"/>
      <c r="J212" s="79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164"/>
      <c r="AA212" s="259"/>
      <c r="AB212" s="81"/>
      <c r="AC212" s="256"/>
      <c r="AD212" s="79"/>
      <c r="AE212" s="81"/>
      <c r="AF212" s="81"/>
      <c r="AG212" s="81"/>
      <c r="AH212" s="81"/>
      <c r="AI212" s="81">
        <v>19</v>
      </c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256"/>
      <c r="AX212" s="164"/>
      <c r="AY212" s="465"/>
      <c r="AZ212" s="286">
        <f t="shared" si="6"/>
        <v>29</v>
      </c>
      <c r="BA212" s="261">
        <f t="shared" si="7"/>
        <v>1</v>
      </c>
    </row>
    <row r="213" spans="1:53" ht="15.75" x14ac:dyDescent="0.25">
      <c r="A213" s="171" t="s">
        <v>855</v>
      </c>
      <c r="B213" s="2097" t="s">
        <v>812</v>
      </c>
      <c r="C213" s="288" t="s">
        <v>1049</v>
      </c>
      <c r="D213" s="170" t="s">
        <v>114</v>
      </c>
      <c r="E213" s="269">
        <v>2014</v>
      </c>
      <c r="F213" s="287" t="s">
        <v>507</v>
      </c>
      <c r="G213" s="342"/>
      <c r="H213" s="275"/>
      <c r="I213" s="81"/>
      <c r="J213" s="79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164"/>
      <c r="AA213" s="259"/>
      <c r="AB213" s="81"/>
      <c r="AC213" s="256"/>
      <c r="AD213" s="79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>
        <v>18</v>
      </c>
      <c r="AS213" s="81"/>
      <c r="AT213" s="81"/>
      <c r="AU213" s="81"/>
      <c r="AV213" s="81"/>
      <c r="AW213" s="256"/>
      <c r="AX213" s="164"/>
      <c r="AY213" s="465"/>
      <c r="AZ213" s="286">
        <f t="shared" si="6"/>
        <v>28</v>
      </c>
      <c r="BA213" s="261">
        <f t="shared" si="7"/>
        <v>1</v>
      </c>
    </row>
    <row r="214" spans="1:53" ht="15.75" x14ac:dyDescent="0.25">
      <c r="A214" s="171" t="s">
        <v>856</v>
      </c>
      <c r="B214" s="2097" t="s">
        <v>608</v>
      </c>
      <c r="C214" s="288" t="s">
        <v>891</v>
      </c>
      <c r="D214" s="170" t="s">
        <v>136</v>
      </c>
      <c r="E214" s="269">
        <v>2012</v>
      </c>
      <c r="F214" s="287" t="s">
        <v>507</v>
      </c>
      <c r="G214" s="342"/>
      <c r="H214" s="259"/>
      <c r="I214" s="81"/>
      <c r="J214" s="79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>
        <v>16</v>
      </c>
      <c r="W214" s="81"/>
      <c r="X214" s="81"/>
      <c r="Y214" s="81"/>
      <c r="Z214" s="164"/>
      <c r="AA214" s="259"/>
      <c r="AB214" s="81"/>
      <c r="AC214" s="256"/>
      <c r="AD214" s="79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256"/>
      <c r="AX214" s="164"/>
      <c r="AY214" s="465"/>
      <c r="AZ214" s="286">
        <f t="shared" si="6"/>
        <v>26</v>
      </c>
      <c r="BA214" s="261">
        <f t="shared" si="7"/>
        <v>1</v>
      </c>
    </row>
    <row r="215" spans="1:53" ht="15.75" x14ac:dyDescent="0.25">
      <c r="A215" s="171" t="s">
        <v>857</v>
      </c>
      <c r="B215" s="2097" t="s">
        <v>812</v>
      </c>
      <c r="C215" s="288" t="s">
        <v>519</v>
      </c>
      <c r="D215" s="170" t="s">
        <v>455</v>
      </c>
      <c r="E215" s="269">
        <v>2015</v>
      </c>
      <c r="F215" s="287" t="s">
        <v>507</v>
      </c>
      <c r="G215" s="343"/>
      <c r="H215" s="275"/>
      <c r="I215" s="82"/>
      <c r="J215" s="80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165"/>
      <c r="AA215" s="259"/>
      <c r="AB215" s="81"/>
      <c r="AC215" s="256"/>
      <c r="AD215" s="79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>
        <v>16</v>
      </c>
      <c r="AS215" s="81"/>
      <c r="AT215" s="81"/>
      <c r="AU215" s="81"/>
      <c r="AV215" s="81"/>
      <c r="AW215" s="256"/>
      <c r="AX215" s="164"/>
      <c r="AY215" s="465"/>
      <c r="AZ215" s="286">
        <f t="shared" si="6"/>
        <v>26</v>
      </c>
      <c r="BA215" s="261">
        <f t="shared" si="7"/>
        <v>1</v>
      </c>
    </row>
    <row r="216" spans="1:53" ht="15.75" x14ac:dyDescent="0.25">
      <c r="A216" s="171" t="s">
        <v>858</v>
      </c>
      <c r="B216" s="2097" t="s">
        <v>907</v>
      </c>
      <c r="C216" s="288" t="s">
        <v>1044</v>
      </c>
      <c r="D216" s="170" t="s">
        <v>178</v>
      </c>
      <c r="E216" s="269">
        <v>2017</v>
      </c>
      <c r="F216" s="287" t="s">
        <v>507</v>
      </c>
      <c r="G216" s="342"/>
      <c r="H216" s="259"/>
      <c r="I216" s="81"/>
      <c r="J216" s="79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164"/>
      <c r="AA216" s="259"/>
      <c r="AB216" s="81"/>
      <c r="AC216" s="256"/>
      <c r="AD216" s="79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>
        <v>14</v>
      </c>
      <c r="AS216" s="81"/>
      <c r="AT216" s="81"/>
      <c r="AU216" s="81"/>
      <c r="AV216" s="81"/>
      <c r="AW216" s="256"/>
      <c r="AX216" s="164"/>
      <c r="AY216" s="465"/>
      <c r="AZ216" s="286">
        <f t="shared" si="6"/>
        <v>24</v>
      </c>
      <c r="BA216" s="261">
        <f t="shared" si="7"/>
        <v>1</v>
      </c>
    </row>
    <row r="217" spans="1:53" ht="15.75" x14ac:dyDescent="0.25">
      <c r="A217" s="171" t="s">
        <v>859</v>
      </c>
      <c r="B217" s="2097" t="s">
        <v>907</v>
      </c>
      <c r="C217" s="288" t="s">
        <v>1045</v>
      </c>
      <c r="D217" s="170" t="s">
        <v>477</v>
      </c>
      <c r="E217" s="269">
        <v>2016</v>
      </c>
      <c r="F217" s="287" t="s">
        <v>507</v>
      </c>
      <c r="G217" s="342"/>
      <c r="H217" s="259"/>
      <c r="I217" s="81"/>
      <c r="J217" s="79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164"/>
      <c r="AA217" s="259"/>
      <c r="AB217" s="81"/>
      <c r="AC217" s="256"/>
      <c r="AD217" s="79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>
        <v>12</v>
      </c>
      <c r="AS217" s="81"/>
      <c r="AT217" s="81"/>
      <c r="AU217" s="81"/>
      <c r="AV217" s="81"/>
      <c r="AW217" s="256"/>
      <c r="AX217" s="164"/>
      <c r="AY217" s="465"/>
      <c r="AZ217" s="286">
        <f t="shared" si="6"/>
        <v>22</v>
      </c>
      <c r="BA217" s="261">
        <f t="shared" si="7"/>
        <v>1</v>
      </c>
    </row>
    <row r="218" spans="1:53" ht="15.75" x14ac:dyDescent="0.25">
      <c r="A218" s="171" t="s">
        <v>860</v>
      </c>
      <c r="B218" s="2097" t="s">
        <v>1042</v>
      </c>
      <c r="C218" s="288" t="s">
        <v>1053</v>
      </c>
      <c r="D218" s="170" t="s">
        <v>1054</v>
      </c>
      <c r="E218" s="269">
        <v>2015</v>
      </c>
      <c r="F218" s="287" t="s">
        <v>507</v>
      </c>
      <c r="G218" s="343"/>
      <c r="H218" s="275"/>
      <c r="I218" s="82"/>
      <c r="J218" s="80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165"/>
      <c r="AA218" s="275"/>
      <c r="AB218" s="82"/>
      <c r="AC218" s="257"/>
      <c r="AD218" s="80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>
        <v>11</v>
      </c>
      <c r="AS218" s="82"/>
      <c r="AT218" s="82"/>
      <c r="AU218" s="82"/>
      <c r="AV218" s="82"/>
      <c r="AW218" s="257"/>
      <c r="AX218" s="164"/>
      <c r="AY218" s="465"/>
      <c r="AZ218" s="286">
        <f t="shared" si="6"/>
        <v>21</v>
      </c>
      <c r="BA218" s="261">
        <f t="shared" si="7"/>
        <v>1</v>
      </c>
    </row>
    <row r="219" spans="1:53" ht="15.75" x14ac:dyDescent="0.25">
      <c r="A219" s="171" t="s">
        <v>861</v>
      </c>
      <c r="B219" s="2097" t="s">
        <v>608</v>
      </c>
      <c r="C219" s="288" t="s">
        <v>865</v>
      </c>
      <c r="D219" s="170" t="s">
        <v>173</v>
      </c>
      <c r="E219" s="269">
        <v>2018</v>
      </c>
      <c r="F219" s="279" t="s">
        <v>507</v>
      </c>
      <c r="G219" s="342"/>
      <c r="H219" s="259"/>
      <c r="I219" s="81"/>
      <c r="J219" s="79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164"/>
      <c r="AA219" s="259"/>
      <c r="AB219" s="81"/>
      <c r="AC219" s="256"/>
      <c r="AD219" s="79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256"/>
      <c r="AX219" s="164"/>
      <c r="AY219" s="465">
        <v>20</v>
      </c>
      <c r="AZ219" s="286">
        <f t="shared" si="6"/>
        <v>20</v>
      </c>
      <c r="BA219" s="261">
        <f t="shared" si="7"/>
        <v>2</v>
      </c>
    </row>
    <row r="220" spans="1:53" ht="15.75" x14ac:dyDescent="0.25">
      <c r="A220" s="171" t="s">
        <v>870</v>
      </c>
      <c r="B220" s="2095" t="s">
        <v>608</v>
      </c>
      <c r="C220" s="162" t="s">
        <v>621</v>
      </c>
      <c r="D220" s="26" t="s">
        <v>81</v>
      </c>
      <c r="E220" s="256">
        <v>2010</v>
      </c>
      <c r="F220" s="279" t="s">
        <v>506</v>
      </c>
      <c r="G220" s="342"/>
      <c r="H220" s="259"/>
      <c r="I220" s="81"/>
      <c r="J220" s="79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164"/>
      <c r="AA220" s="259"/>
      <c r="AB220" s="81"/>
      <c r="AC220" s="256"/>
      <c r="AD220" s="79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256"/>
      <c r="AX220" s="164"/>
      <c r="AY220" s="465">
        <v>20</v>
      </c>
      <c r="AZ220" s="286">
        <f t="shared" si="6"/>
        <v>20</v>
      </c>
      <c r="BA220" s="261">
        <f t="shared" si="7"/>
        <v>2</v>
      </c>
    </row>
    <row r="221" spans="1:53" ht="15.75" x14ac:dyDescent="0.25">
      <c r="A221" s="171" t="s">
        <v>871</v>
      </c>
      <c r="B221" s="2100" t="s">
        <v>71</v>
      </c>
      <c r="C221" s="1139" t="s">
        <v>755</v>
      </c>
      <c r="D221" s="1141" t="s">
        <v>82</v>
      </c>
      <c r="E221" s="653">
        <v>2010</v>
      </c>
      <c r="F221" s="328" t="s">
        <v>506</v>
      </c>
      <c r="G221" s="346"/>
      <c r="H221" s="315"/>
      <c r="I221" s="326"/>
      <c r="J221" s="327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1136"/>
      <c r="AA221" s="294"/>
      <c r="AB221" s="295"/>
      <c r="AC221" s="300"/>
      <c r="AD221" s="296"/>
      <c r="AE221" s="295"/>
      <c r="AF221" s="295"/>
      <c r="AG221" s="295"/>
      <c r="AH221" s="295"/>
      <c r="AI221" s="295"/>
      <c r="AJ221" s="295"/>
      <c r="AK221" s="295"/>
      <c r="AL221" s="295"/>
      <c r="AM221" s="295"/>
      <c r="AN221" s="295"/>
      <c r="AO221" s="295"/>
      <c r="AP221" s="295"/>
      <c r="AQ221" s="295"/>
      <c r="AR221" s="295"/>
      <c r="AS221" s="295"/>
      <c r="AT221" s="295"/>
      <c r="AU221" s="295"/>
      <c r="AV221" s="295"/>
      <c r="AW221" s="300"/>
      <c r="AX221" s="804"/>
      <c r="AY221" s="805">
        <v>20</v>
      </c>
      <c r="AZ221" s="1381">
        <f t="shared" si="6"/>
        <v>20</v>
      </c>
      <c r="BA221" s="504">
        <f t="shared" si="7"/>
        <v>2</v>
      </c>
    </row>
    <row r="222" spans="1:53" ht="15.75" x14ac:dyDescent="0.25">
      <c r="A222" s="171" t="s">
        <v>872</v>
      </c>
      <c r="B222" s="2097" t="s">
        <v>15</v>
      </c>
      <c r="C222" s="288" t="s">
        <v>146</v>
      </c>
      <c r="D222" s="170" t="s">
        <v>70</v>
      </c>
      <c r="E222" s="269">
        <v>2009</v>
      </c>
      <c r="F222" s="279" t="s">
        <v>506</v>
      </c>
      <c r="G222" s="342"/>
      <c r="H222" s="259"/>
      <c r="I222" s="81"/>
      <c r="J222" s="79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164"/>
      <c r="AA222" s="259"/>
      <c r="AB222" s="81"/>
      <c r="AC222" s="256"/>
      <c r="AD222" s="79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256"/>
      <c r="AX222" s="164"/>
      <c r="AY222" s="465">
        <v>20</v>
      </c>
      <c r="AZ222" s="286">
        <f t="shared" si="6"/>
        <v>20</v>
      </c>
      <c r="BA222" s="261">
        <f t="shared" si="7"/>
        <v>2</v>
      </c>
    </row>
    <row r="223" spans="1:53" ht="15.75" x14ac:dyDescent="0.25">
      <c r="A223" s="171" t="s">
        <v>889</v>
      </c>
      <c r="B223" s="2097" t="s">
        <v>71</v>
      </c>
      <c r="C223" s="288" t="s">
        <v>717</v>
      </c>
      <c r="D223" s="170" t="s">
        <v>113</v>
      </c>
      <c r="E223" s="269">
        <v>2016</v>
      </c>
      <c r="F223" s="287" t="s">
        <v>507</v>
      </c>
      <c r="G223" s="342"/>
      <c r="H223" s="259"/>
      <c r="I223" s="81"/>
      <c r="J223" s="79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164"/>
      <c r="AA223" s="259"/>
      <c r="AB223" s="81"/>
      <c r="AC223" s="256"/>
      <c r="AD223" s="79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256"/>
      <c r="AX223" s="164"/>
      <c r="AY223" s="465">
        <v>10</v>
      </c>
      <c r="AZ223" s="286">
        <f t="shared" si="6"/>
        <v>10</v>
      </c>
      <c r="BA223" s="261">
        <f t="shared" si="7"/>
        <v>1</v>
      </c>
    </row>
    <row r="224" spans="1:53" ht="15.75" x14ac:dyDescent="0.25">
      <c r="A224" s="171" t="s">
        <v>890</v>
      </c>
      <c r="B224" s="2097" t="s">
        <v>71</v>
      </c>
      <c r="C224" s="288" t="s">
        <v>143</v>
      </c>
      <c r="D224" s="170" t="s">
        <v>94</v>
      </c>
      <c r="E224" s="269">
        <v>2009</v>
      </c>
      <c r="F224" s="279" t="s">
        <v>506</v>
      </c>
      <c r="G224" s="342"/>
      <c r="H224" s="259"/>
      <c r="I224" s="81"/>
      <c r="J224" s="79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164"/>
      <c r="AA224" s="259"/>
      <c r="AB224" s="81"/>
      <c r="AC224" s="256"/>
      <c r="AD224" s="79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256"/>
      <c r="AX224" s="164"/>
      <c r="AY224" s="465">
        <v>10</v>
      </c>
      <c r="AZ224" s="286">
        <f t="shared" si="6"/>
        <v>10</v>
      </c>
      <c r="BA224" s="261">
        <f t="shared" si="7"/>
        <v>1</v>
      </c>
    </row>
    <row r="225" spans="1:53" ht="15.75" x14ac:dyDescent="0.25">
      <c r="A225" s="171" t="s">
        <v>978</v>
      </c>
      <c r="B225" s="2098" t="s">
        <v>71</v>
      </c>
      <c r="C225" s="297" t="s">
        <v>715</v>
      </c>
      <c r="D225" s="281" t="s">
        <v>131</v>
      </c>
      <c r="E225" s="271">
        <v>2007</v>
      </c>
      <c r="F225" s="261" t="s">
        <v>506</v>
      </c>
      <c r="G225" s="342"/>
      <c r="H225" s="259"/>
      <c r="I225" s="81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164"/>
      <c r="AA225" s="259"/>
      <c r="AB225" s="81"/>
      <c r="AC225" s="256"/>
      <c r="AD225" s="79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256"/>
      <c r="AX225" s="164"/>
      <c r="AY225" s="465">
        <v>10</v>
      </c>
      <c r="AZ225" s="286">
        <f t="shared" si="6"/>
        <v>10</v>
      </c>
      <c r="BA225" s="261">
        <f t="shared" si="7"/>
        <v>1</v>
      </c>
    </row>
    <row r="226" spans="1:53" ht="15.75" x14ac:dyDescent="0.25">
      <c r="A226" s="171" t="s">
        <v>979</v>
      </c>
      <c r="B226" s="2097" t="s">
        <v>71</v>
      </c>
      <c r="C226" s="288" t="s">
        <v>488</v>
      </c>
      <c r="D226" s="170" t="s">
        <v>80</v>
      </c>
      <c r="E226" s="269">
        <v>2012</v>
      </c>
      <c r="F226" s="279" t="s">
        <v>506</v>
      </c>
      <c r="G226" s="342"/>
      <c r="H226" s="259"/>
      <c r="I226" s="81"/>
      <c r="J226" s="79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164"/>
      <c r="AA226" s="259"/>
      <c r="AB226" s="81"/>
      <c r="AC226" s="256"/>
      <c r="AD226" s="79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256"/>
      <c r="AX226" s="164"/>
      <c r="AY226" s="465">
        <v>10</v>
      </c>
      <c r="AZ226" s="286">
        <f t="shared" si="6"/>
        <v>10</v>
      </c>
      <c r="BA226" s="261">
        <f t="shared" si="7"/>
        <v>1</v>
      </c>
    </row>
    <row r="227" spans="1:53" ht="15.75" x14ac:dyDescent="0.25">
      <c r="A227" s="171" t="s">
        <v>980</v>
      </c>
      <c r="B227" s="2096" t="s">
        <v>71</v>
      </c>
      <c r="C227" s="161" t="s">
        <v>123</v>
      </c>
      <c r="D227" s="83" t="s">
        <v>124</v>
      </c>
      <c r="E227" s="257">
        <v>2009</v>
      </c>
      <c r="F227" s="261" t="s">
        <v>506</v>
      </c>
      <c r="G227" s="342"/>
      <c r="H227" s="259"/>
      <c r="I227" s="81"/>
      <c r="J227" s="79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164"/>
      <c r="AA227" s="259"/>
      <c r="AB227" s="81"/>
      <c r="AC227" s="256"/>
      <c r="AD227" s="79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256"/>
      <c r="AX227" s="164"/>
      <c r="AY227" s="465">
        <v>10</v>
      </c>
      <c r="AZ227" s="286">
        <f t="shared" si="6"/>
        <v>10</v>
      </c>
      <c r="BA227" s="261">
        <f t="shared" si="7"/>
        <v>1</v>
      </c>
    </row>
    <row r="228" spans="1:53" ht="15.75" x14ac:dyDescent="0.25">
      <c r="A228" s="171" t="s">
        <v>981</v>
      </c>
      <c r="B228" s="2095" t="s">
        <v>71</v>
      </c>
      <c r="C228" s="162" t="s">
        <v>734</v>
      </c>
      <c r="D228" s="26" t="s">
        <v>173</v>
      </c>
      <c r="E228" s="256">
        <v>2010</v>
      </c>
      <c r="F228" s="279" t="s">
        <v>506</v>
      </c>
      <c r="G228" s="342"/>
      <c r="H228" s="259"/>
      <c r="I228" s="81"/>
      <c r="J228" s="79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164"/>
      <c r="AA228" s="259"/>
      <c r="AB228" s="81"/>
      <c r="AC228" s="256"/>
      <c r="AD228" s="79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256"/>
      <c r="AX228" s="164"/>
      <c r="AY228" s="465">
        <v>10</v>
      </c>
      <c r="AZ228" s="286">
        <f t="shared" si="6"/>
        <v>10</v>
      </c>
      <c r="BA228" s="261">
        <f t="shared" si="7"/>
        <v>1</v>
      </c>
    </row>
    <row r="229" spans="1:53" ht="15.75" x14ac:dyDescent="0.25">
      <c r="A229" s="171" t="s">
        <v>982</v>
      </c>
      <c r="B229" s="2095" t="s">
        <v>15</v>
      </c>
      <c r="C229" s="162" t="s">
        <v>172</v>
      </c>
      <c r="D229" s="26" t="s">
        <v>76</v>
      </c>
      <c r="E229" s="256">
        <v>2008</v>
      </c>
      <c r="F229" s="279" t="s">
        <v>506</v>
      </c>
      <c r="G229" s="342"/>
      <c r="H229" s="259"/>
      <c r="I229" s="81"/>
      <c r="J229" s="79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164"/>
      <c r="AA229" s="259"/>
      <c r="AB229" s="81"/>
      <c r="AC229" s="256"/>
      <c r="AD229" s="79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256"/>
      <c r="AX229" s="164"/>
      <c r="AY229" s="465">
        <v>10</v>
      </c>
      <c r="AZ229" s="286">
        <f t="shared" si="6"/>
        <v>10</v>
      </c>
      <c r="BA229" s="261">
        <f t="shared" si="7"/>
        <v>1</v>
      </c>
    </row>
    <row r="230" spans="1:53" ht="16.5" thickBot="1" x14ac:dyDescent="0.3">
      <c r="A230" s="2103" t="s">
        <v>983</v>
      </c>
      <c r="B230" s="2101" t="s">
        <v>15</v>
      </c>
      <c r="C230" s="2087" t="s">
        <v>734</v>
      </c>
      <c r="D230" s="620" t="s">
        <v>82</v>
      </c>
      <c r="E230" s="2088">
        <v>2008</v>
      </c>
      <c r="F230" s="2089" t="s">
        <v>506</v>
      </c>
      <c r="G230" s="1756"/>
      <c r="H230" s="2090"/>
      <c r="I230" s="1758"/>
      <c r="J230" s="2091"/>
      <c r="K230" s="1758"/>
      <c r="L230" s="1758"/>
      <c r="M230" s="1758"/>
      <c r="N230" s="1758"/>
      <c r="O230" s="1758"/>
      <c r="P230" s="1758"/>
      <c r="Q230" s="1758"/>
      <c r="R230" s="1758"/>
      <c r="S230" s="1758"/>
      <c r="T230" s="1758"/>
      <c r="U230" s="1758"/>
      <c r="V230" s="1758"/>
      <c r="W230" s="1758"/>
      <c r="X230" s="1758"/>
      <c r="Y230" s="1758"/>
      <c r="Z230" s="1754"/>
      <c r="AA230" s="2090"/>
      <c r="AB230" s="1758"/>
      <c r="AC230" s="2088"/>
      <c r="AD230" s="2091"/>
      <c r="AE230" s="1758"/>
      <c r="AF230" s="1758"/>
      <c r="AG230" s="1758"/>
      <c r="AH230" s="1758"/>
      <c r="AI230" s="1758"/>
      <c r="AJ230" s="1758"/>
      <c r="AK230" s="1758"/>
      <c r="AL230" s="1758"/>
      <c r="AM230" s="1758"/>
      <c r="AN230" s="1758"/>
      <c r="AO230" s="1758"/>
      <c r="AP230" s="1758"/>
      <c r="AQ230" s="1758"/>
      <c r="AR230" s="1758"/>
      <c r="AS230" s="1758"/>
      <c r="AT230" s="1758"/>
      <c r="AU230" s="1758"/>
      <c r="AV230" s="1758"/>
      <c r="AW230" s="2088"/>
      <c r="AX230" s="1754"/>
      <c r="AY230" s="1755">
        <v>10</v>
      </c>
      <c r="AZ230" s="2092">
        <f t="shared" si="6"/>
        <v>10</v>
      </c>
      <c r="BA230" s="495">
        <f t="shared" si="7"/>
        <v>1</v>
      </c>
    </row>
    <row r="231" spans="1:53" s="717" customFormat="1" ht="18.75" customHeight="1" thickBot="1" x14ac:dyDescent="0.25">
      <c r="A231" s="334"/>
      <c r="B231" s="719"/>
      <c r="C231" s="719"/>
      <c r="D231" s="719"/>
      <c r="E231" s="334"/>
      <c r="F231" s="334"/>
      <c r="G231" s="2104">
        <f t="shared" ref="G231:BA231" si="8">SUM(G5:G230)</f>
        <v>824</v>
      </c>
      <c r="H231" s="2104">
        <f t="shared" si="8"/>
        <v>1034</v>
      </c>
      <c r="I231" s="2105">
        <f t="shared" si="8"/>
        <v>2378</v>
      </c>
      <c r="J231" s="2105">
        <f t="shared" si="8"/>
        <v>2188</v>
      </c>
      <c r="K231" s="2105">
        <f t="shared" si="8"/>
        <v>1360</v>
      </c>
      <c r="L231" s="2105">
        <f t="shared" si="8"/>
        <v>1370</v>
      </c>
      <c r="M231" s="2105">
        <f t="shared" si="8"/>
        <v>993</v>
      </c>
      <c r="N231" s="2105">
        <f t="shared" si="8"/>
        <v>993</v>
      </c>
      <c r="O231" s="2105">
        <f t="shared" si="8"/>
        <v>1625</v>
      </c>
      <c r="P231" s="2105">
        <f t="shared" si="8"/>
        <v>1777</v>
      </c>
      <c r="Q231" s="2105">
        <f t="shared" si="8"/>
        <v>1777</v>
      </c>
      <c r="R231" s="2105">
        <f t="shared" si="8"/>
        <v>1930</v>
      </c>
      <c r="S231" s="2105">
        <f t="shared" si="8"/>
        <v>1490</v>
      </c>
      <c r="T231" s="2105">
        <f t="shared" si="8"/>
        <v>1450</v>
      </c>
      <c r="U231" s="2105">
        <f t="shared" si="8"/>
        <v>1087</v>
      </c>
      <c r="V231" s="2105">
        <f t="shared" si="8"/>
        <v>1085</v>
      </c>
      <c r="W231" s="2105">
        <f t="shared" si="8"/>
        <v>1114</v>
      </c>
      <c r="X231" s="2105">
        <f t="shared" si="8"/>
        <v>1147</v>
      </c>
      <c r="Y231" s="2105">
        <f t="shared" si="8"/>
        <v>1777</v>
      </c>
      <c r="Z231" s="2105">
        <f t="shared" si="8"/>
        <v>1758</v>
      </c>
      <c r="AA231" s="2105">
        <f t="shared" si="8"/>
        <v>1660</v>
      </c>
      <c r="AB231" s="2105">
        <f t="shared" si="8"/>
        <v>1661</v>
      </c>
      <c r="AC231" s="2105">
        <f t="shared" si="8"/>
        <v>2378</v>
      </c>
      <c r="AD231" s="2105">
        <f t="shared" si="8"/>
        <v>2308</v>
      </c>
      <c r="AE231" s="2105">
        <f t="shared" si="8"/>
        <v>1720</v>
      </c>
      <c r="AF231" s="2105">
        <f t="shared" si="8"/>
        <v>1595</v>
      </c>
      <c r="AG231" s="2105">
        <f t="shared" si="8"/>
        <v>1975</v>
      </c>
      <c r="AH231" s="2105">
        <f t="shared" si="8"/>
        <v>2158</v>
      </c>
      <c r="AI231" s="2105">
        <f t="shared" si="8"/>
        <v>2444</v>
      </c>
      <c r="AJ231" s="2105">
        <f t="shared" si="8"/>
        <v>2217</v>
      </c>
      <c r="AK231" s="2105">
        <f t="shared" si="8"/>
        <v>1778</v>
      </c>
      <c r="AL231" s="2105">
        <f t="shared" si="8"/>
        <v>4492</v>
      </c>
      <c r="AM231" s="2105">
        <f t="shared" si="8"/>
        <v>5972</v>
      </c>
      <c r="AN231" s="2105">
        <f t="shared" si="8"/>
        <v>4956</v>
      </c>
      <c r="AO231" s="2105">
        <f t="shared" si="8"/>
        <v>4711</v>
      </c>
      <c r="AP231" s="2105">
        <f t="shared" si="8"/>
        <v>1377</v>
      </c>
      <c r="AQ231" s="2105">
        <f t="shared" si="8"/>
        <v>2870</v>
      </c>
      <c r="AR231" s="2105">
        <f t="shared" si="8"/>
        <v>2348</v>
      </c>
      <c r="AS231" s="2105">
        <f t="shared" si="8"/>
        <v>1805</v>
      </c>
      <c r="AT231" s="2105">
        <f t="shared" si="8"/>
        <v>2288</v>
      </c>
      <c r="AU231" s="2105">
        <f t="shared" si="8"/>
        <v>2697</v>
      </c>
      <c r="AV231" s="2105">
        <f t="shared" si="8"/>
        <v>2927</v>
      </c>
      <c r="AW231" s="2105">
        <f t="shared" si="8"/>
        <v>0</v>
      </c>
      <c r="AX231" s="2106">
        <f t="shared" si="8"/>
        <v>0</v>
      </c>
      <c r="AY231" s="333">
        <f t="shared" si="8"/>
        <v>1660</v>
      </c>
      <c r="AZ231" s="341">
        <f t="shared" si="8"/>
        <v>99094</v>
      </c>
      <c r="BA231" s="333">
        <f t="shared" si="8"/>
        <v>1160</v>
      </c>
    </row>
    <row r="232" spans="1:53" s="1268" customFormat="1" ht="30" customHeight="1" x14ac:dyDescent="0.25">
      <c r="A232" s="1264"/>
      <c r="B232" s="1265"/>
      <c r="C232" s="1265"/>
      <c r="D232" s="1265"/>
      <c r="E232" s="1264"/>
      <c r="F232" s="1264"/>
      <c r="G232" s="1266" t="s">
        <v>777</v>
      </c>
      <c r="H232" s="1249" t="s">
        <v>517</v>
      </c>
      <c r="I232" s="1173" t="s">
        <v>778</v>
      </c>
      <c r="J232" s="635" t="s">
        <v>344</v>
      </c>
      <c r="K232" s="1247" t="s">
        <v>341</v>
      </c>
      <c r="L232" s="1248" t="s">
        <v>342</v>
      </c>
      <c r="M232" s="1250" t="s">
        <v>777</v>
      </c>
      <c r="N232" s="1249" t="s">
        <v>517</v>
      </c>
      <c r="O232" s="1247" t="s">
        <v>341</v>
      </c>
      <c r="P232" s="1248" t="s">
        <v>342</v>
      </c>
      <c r="Q232" s="635" t="s">
        <v>344</v>
      </c>
      <c r="R232" s="1173" t="s">
        <v>784</v>
      </c>
      <c r="S232" s="1247" t="s">
        <v>341</v>
      </c>
      <c r="T232" s="1248" t="s">
        <v>342</v>
      </c>
      <c r="U232" s="1250" t="s">
        <v>777</v>
      </c>
      <c r="V232" s="1249" t="s">
        <v>517</v>
      </c>
      <c r="W232" s="1250" t="s">
        <v>777</v>
      </c>
      <c r="X232" s="1249" t="s">
        <v>517</v>
      </c>
      <c r="Y232" s="635" t="s">
        <v>344</v>
      </c>
      <c r="Z232" s="1251" t="s">
        <v>784</v>
      </c>
      <c r="AA232" s="1267" t="s">
        <v>341</v>
      </c>
      <c r="AB232" s="1248" t="s">
        <v>342</v>
      </c>
      <c r="AC232" s="1250" t="s">
        <v>777</v>
      </c>
      <c r="AD232" s="1249" t="s">
        <v>517</v>
      </c>
      <c r="AE232" s="635" t="s">
        <v>964</v>
      </c>
      <c r="AF232" s="1166" t="s">
        <v>341</v>
      </c>
      <c r="AG232" s="1253" t="s">
        <v>342</v>
      </c>
      <c r="AH232" s="507" t="s">
        <v>778</v>
      </c>
      <c r="AI232" s="1310" t="s">
        <v>777</v>
      </c>
      <c r="AJ232" s="1311" t="s">
        <v>517</v>
      </c>
      <c r="AK232" s="1256" t="s">
        <v>344</v>
      </c>
      <c r="AL232" s="1474" t="s">
        <v>1010</v>
      </c>
      <c r="AM232" s="539" t="s">
        <v>1012</v>
      </c>
      <c r="AN232" s="1254" t="s">
        <v>997</v>
      </c>
      <c r="AO232" s="1256" t="s">
        <v>999</v>
      </c>
      <c r="AP232" s="1474" t="s">
        <v>1000</v>
      </c>
      <c r="AQ232" s="539" t="s">
        <v>1002</v>
      </c>
      <c r="AR232" s="1310" t="s">
        <v>777</v>
      </c>
      <c r="AS232" s="1311" t="s">
        <v>517</v>
      </c>
      <c r="AT232" s="507" t="s">
        <v>778</v>
      </c>
      <c r="AU232" s="1476" t="s">
        <v>1005</v>
      </c>
      <c r="AV232" s="1256" t="s">
        <v>1007</v>
      </c>
      <c r="AW232" s="539" t="s">
        <v>1008</v>
      </c>
      <c r="AX232" s="1254" t="s">
        <v>1009</v>
      </c>
      <c r="AY232" s="1270" t="s">
        <v>713</v>
      </c>
      <c r="AZ232" s="1265"/>
      <c r="BA232" s="1264"/>
    </row>
    <row r="233" spans="1:53" ht="54" customHeight="1" thickBot="1" x14ac:dyDescent="0.3">
      <c r="A233" s="94"/>
      <c r="B233" s="95"/>
      <c r="C233" s="95"/>
      <c r="D233" s="95"/>
      <c r="E233" s="94"/>
      <c r="F233" s="94"/>
      <c r="G233" s="1258" t="s">
        <v>776</v>
      </c>
      <c r="H233" s="1259" t="s">
        <v>776</v>
      </c>
      <c r="I233" s="1260" t="s">
        <v>779</v>
      </c>
      <c r="J233" s="1171" t="s">
        <v>780</v>
      </c>
      <c r="K233" s="1261" t="s">
        <v>789</v>
      </c>
      <c r="L233" s="1172" t="s">
        <v>790</v>
      </c>
      <c r="M233" s="1262" t="s">
        <v>781</v>
      </c>
      <c r="N233" s="1259" t="s">
        <v>781</v>
      </c>
      <c r="O233" s="1261" t="s">
        <v>782</v>
      </c>
      <c r="P233" s="1172" t="s">
        <v>782</v>
      </c>
      <c r="Q233" s="1171" t="s">
        <v>783</v>
      </c>
      <c r="R233" s="1260" t="s">
        <v>791</v>
      </c>
      <c r="S233" s="1261" t="s">
        <v>785</v>
      </c>
      <c r="T233" s="1172" t="s">
        <v>785</v>
      </c>
      <c r="U233" s="1262" t="s">
        <v>887</v>
      </c>
      <c r="V233" s="1259" t="s">
        <v>887</v>
      </c>
      <c r="W233" s="1262" t="s">
        <v>786</v>
      </c>
      <c r="X233" s="1259" t="s">
        <v>786</v>
      </c>
      <c r="Y233" s="1171" t="s">
        <v>787</v>
      </c>
      <c r="Z233" s="1263" t="s">
        <v>788</v>
      </c>
      <c r="AA233" s="1167" t="s">
        <v>918</v>
      </c>
      <c r="AB233" s="1168" t="s">
        <v>915</v>
      </c>
      <c r="AC233" s="1169" t="s">
        <v>931</v>
      </c>
      <c r="AD233" s="1170" t="s">
        <v>931</v>
      </c>
      <c r="AE233" s="1171" t="s">
        <v>917</v>
      </c>
      <c r="AF233" s="1167" t="s">
        <v>920</v>
      </c>
      <c r="AG233" s="1168" t="s">
        <v>916</v>
      </c>
      <c r="AH233" s="1473" t="s">
        <v>921</v>
      </c>
      <c r="AI233" s="646" t="s">
        <v>922</v>
      </c>
      <c r="AJ233" s="930" t="s">
        <v>922</v>
      </c>
      <c r="AK233" s="546" t="s">
        <v>996</v>
      </c>
      <c r="AL233" s="1475" t="s">
        <v>1011</v>
      </c>
      <c r="AM233" s="1473" t="s">
        <v>1013</v>
      </c>
      <c r="AN233" s="646" t="s">
        <v>998</v>
      </c>
      <c r="AO233" s="546" t="s">
        <v>998</v>
      </c>
      <c r="AP233" s="1475" t="s">
        <v>1001</v>
      </c>
      <c r="AQ233" s="1473" t="s">
        <v>1003</v>
      </c>
      <c r="AR233" s="646" t="s">
        <v>924</v>
      </c>
      <c r="AS233" s="930" t="s">
        <v>924</v>
      </c>
      <c r="AT233" s="1473" t="s">
        <v>1004</v>
      </c>
      <c r="AU233" s="1472" t="s">
        <v>1006</v>
      </c>
      <c r="AV233" s="546" t="s">
        <v>1006</v>
      </c>
      <c r="AW233" s="1473" t="s">
        <v>925</v>
      </c>
      <c r="AX233" s="646" t="s">
        <v>926</v>
      </c>
      <c r="AY233" s="489" t="s">
        <v>718</v>
      </c>
      <c r="AZ233" s="95"/>
      <c r="BA233" s="94"/>
    </row>
    <row r="235" spans="1:53" x14ac:dyDescent="0.2">
      <c r="X235" s="9"/>
    </row>
    <row r="236" spans="1:53" x14ac:dyDescent="0.2">
      <c r="X236" s="9"/>
    </row>
    <row r="237" spans="1:53" x14ac:dyDescent="0.2">
      <c r="X237" s="9"/>
    </row>
    <row r="238" spans="1:53" x14ac:dyDescent="0.2">
      <c r="X238" s="9"/>
    </row>
  </sheetData>
  <sortState xmlns:xlrd2="http://schemas.microsoft.com/office/spreadsheetml/2017/richdata2" ref="B5:BA230">
    <sortCondition descending="1" ref="AZ5:AZ230"/>
  </sortState>
  <phoneticPr fontId="18" type="noConversion"/>
  <pageMargins left="0.25" right="0.25" top="0.75" bottom="0.75" header="0.3" footer="0.3"/>
  <pageSetup paperSize="9" scale="43" orientation="portrait" r:id="rId1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15"/>
  <sheetViews>
    <sheetView zoomScale="85" zoomScaleNormal="85" workbookViewId="0">
      <selection activeCell="AI3" sqref="AI3"/>
    </sheetView>
  </sheetViews>
  <sheetFormatPr defaultRowHeight="15" x14ac:dyDescent="0.25"/>
  <cols>
    <col min="1" max="1" width="0.5703125" style="3" customWidth="1"/>
    <col min="2" max="2" width="5.5703125" style="5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5" customWidth="1"/>
    <col min="8" max="17" width="6" style="3" customWidth="1"/>
    <col min="18" max="18" width="6" style="6" customWidth="1"/>
    <col min="19" max="19" width="5.85546875" style="6" customWidth="1"/>
    <col min="20" max="20" width="6.42578125" style="5" customWidth="1"/>
    <col min="21" max="21" width="5.7109375" style="5" bestFit="1" customWidth="1"/>
    <col min="22" max="22" width="5.28515625" style="5" bestFit="1" customWidth="1"/>
    <col min="23" max="23" width="5.5703125" style="5" bestFit="1" customWidth="1"/>
    <col min="24" max="24" width="6.5703125" style="6" bestFit="1" customWidth="1"/>
    <col min="25" max="27" width="5.7109375" style="6" bestFit="1" customWidth="1"/>
    <col min="28" max="28" width="6.140625" style="6" bestFit="1" customWidth="1"/>
    <col min="29" max="30" width="6.5703125" style="6" bestFit="1" customWidth="1"/>
    <col min="31" max="31" width="6.42578125" style="6" bestFit="1" customWidth="1"/>
    <col min="32" max="32" width="5.7109375" style="6" bestFit="1" customWidth="1"/>
    <col min="33" max="33" width="5.85546875" style="6" bestFit="1" customWidth="1"/>
    <col min="34" max="34" width="5.7109375" style="6" bestFit="1" customWidth="1"/>
    <col min="35" max="35" width="5.5703125" style="6" bestFit="1" customWidth="1"/>
    <col min="36" max="36" width="6.7109375" style="6" bestFit="1" customWidth="1"/>
    <col min="37" max="37" width="8" style="3" customWidth="1"/>
    <col min="38" max="38" width="6.140625" style="5" customWidth="1"/>
    <col min="39" max="39" width="0.28515625" style="3" customWidth="1"/>
    <col min="40" max="40" width="3.42578125" style="3" customWidth="1"/>
    <col min="41" max="41" width="5.42578125" style="3" customWidth="1"/>
    <col min="42" max="42" width="11.85546875" style="3" customWidth="1"/>
    <col min="43" max="43" width="3.85546875" style="3" customWidth="1"/>
    <col min="44" max="44" width="17.85546875" style="3" customWidth="1"/>
    <col min="45" max="45" width="5.85546875" style="3" customWidth="1"/>
    <col min="46" max="46" width="10.140625" style="3" customWidth="1"/>
    <col min="47" max="47" width="7" style="3" customWidth="1"/>
    <col min="48" max="48" width="12.140625" style="3" customWidth="1"/>
    <col min="49" max="49" width="9.140625" style="93"/>
    <col min="50" max="50" width="6.140625" style="3" customWidth="1"/>
    <col min="51" max="51" width="5.140625" style="3" customWidth="1"/>
    <col min="52" max="16384" width="9.140625" style="3"/>
  </cols>
  <sheetData>
    <row r="1" spans="2:50" x14ac:dyDescent="0.25">
      <c r="G1" s="94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2:50" ht="14.25" customHeight="1" thickBot="1" x14ac:dyDescent="0.3">
      <c r="B2" s="94"/>
      <c r="C2" s="95"/>
      <c r="D2" s="95"/>
      <c r="E2" s="95" t="s">
        <v>516</v>
      </c>
      <c r="F2" s="95"/>
      <c r="G2" s="94"/>
      <c r="H2" s="188">
        <v>1</v>
      </c>
      <c r="I2" s="188">
        <v>2</v>
      </c>
      <c r="J2" s="188">
        <v>3</v>
      </c>
      <c r="K2" s="188">
        <v>5</v>
      </c>
      <c r="L2" s="188">
        <v>7</v>
      </c>
      <c r="M2" s="188">
        <v>9</v>
      </c>
      <c r="N2" s="96">
        <v>10</v>
      </c>
      <c r="O2" s="96">
        <v>13</v>
      </c>
      <c r="P2" s="96">
        <v>15</v>
      </c>
      <c r="Q2" s="96">
        <v>17</v>
      </c>
      <c r="R2" s="96">
        <v>20</v>
      </c>
      <c r="S2" s="96">
        <v>21</v>
      </c>
      <c r="T2" s="96">
        <v>23</v>
      </c>
      <c r="U2" s="96">
        <v>26</v>
      </c>
      <c r="V2" s="96">
        <v>27</v>
      </c>
      <c r="W2" s="96">
        <v>28</v>
      </c>
      <c r="X2" s="96">
        <v>29</v>
      </c>
      <c r="Y2" s="96">
        <v>32</v>
      </c>
      <c r="Z2" s="96">
        <v>33</v>
      </c>
      <c r="AA2" s="96">
        <v>34</v>
      </c>
      <c r="AB2" s="96">
        <v>37</v>
      </c>
      <c r="AC2" s="96">
        <v>38</v>
      </c>
      <c r="AD2" s="96">
        <v>39</v>
      </c>
      <c r="AE2" s="96">
        <v>40</v>
      </c>
      <c r="AF2" s="96">
        <v>41</v>
      </c>
      <c r="AG2" s="96">
        <v>42</v>
      </c>
      <c r="AH2" s="94">
        <v>43</v>
      </c>
      <c r="AI2" s="94">
        <v>44</v>
      </c>
      <c r="AJ2" s="94"/>
    </row>
    <row r="3" spans="2:50" ht="39" customHeight="1" thickBot="1" x14ac:dyDescent="0.3">
      <c r="B3" s="94"/>
      <c r="C3" s="905" t="s">
        <v>158</v>
      </c>
      <c r="D3" s="639"/>
      <c r="E3" s="639"/>
      <c r="F3" s="639"/>
      <c r="G3" s="94"/>
      <c r="H3" s="640" t="s">
        <v>777</v>
      </c>
      <c r="I3" s="874" t="s">
        <v>517</v>
      </c>
      <c r="J3" s="507" t="s">
        <v>778</v>
      </c>
      <c r="K3" s="641" t="s">
        <v>341</v>
      </c>
      <c r="L3" s="642" t="s">
        <v>777</v>
      </c>
      <c r="M3" s="641" t="s">
        <v>341</v>
      </c>
      <c r="N3" s="513" t="s">
        <v>342</v>
      </c>
      <c r="O3" s="641" t="s">
        <v>341</v>
      </c>
      <c r="P3" s="642" t="s">
        <v>777</v>
      </c>
      <c r="Q3" s="642" t="s">
        <v>777</v>
      </c>
      <c r="R3" s="508" t="s">
        <v>784</v>
      </c>
      <c r="S3" s="641" t="s">
        <v>341</v>
      </c>
      <c r="T3" s="642" t="s">
        <v>777</v>
      </c>
      <c r="U3" s="1166" t="s">
        <v>341</v>
      </c>
      <c r="V3" s="633" t="s">
        <v>342</v>
      </c>
      <c r="W3" s="507" t="s">
        <v>778</v>
      </c>
      <c r="X3" s="1310" t="s">
        <v>777</v>
      </c>
      <c r="Y3" s="1474" t="s">
        <v>1010</v>
      </c>
      <c r="Z3" s="539" t="s">
        <v>1012</v>
      </c>
      <c r="AA3" s="1254" t="s">
        <v>997</v>
      </c>
      <c r="AB3" s="1180" t="s">
        <v>1014</v>
      </c>
      <c r="AC3" s="1310" t="s">
        <v>777</v>
      </c>
      <c r="AD3" s="1311" t="s">
        <v>517</v>
      </c>
      <c r="AE3" s="507" t="s">
        <v>778</v>
      </c>
      <c r="AF3" s="1476" t="s">
        <v>1005</v>
      </c>
      <c r="AG3" s="635" t="s">
        <v>1007</v>
      </c>
      <c r="AH3" s="539" t="s">
        <v>1008</v>
      </c>
      <c r="AI3" s="1477" t="s">
        <v>1009</v>
      </c>
      <c r="AJ3" s="643" t="s">
        <v>713</v>
      </c>
      <c r="AK3" s="27"/>
    </row>
    <row r="4" spans="2:50" ht="60.75" thickBot="1" x14ac:dyDescent="0.3">
      <c r="B4" s="3"/>
      <c r="C4" s="297" t="s">
        <v>4</v>
      </c>
      <c r="D4" s="281" t="s">
        <v>40</v>
      </c>
      <c r="E4" s="281" t="s">
        <v>41</v>
      </c>
      <c r="F4" s="963" t="s">
        <v>429</v>
      </c>
      <c r="G4" s="2107" t="s">
        <v>524</v>
      </c>
      <c r="H4" s="2108" t="s">
        <v>776</v>
      </c>
      <c r="I4" s="2109" t="s">
        <v>776</v>
      </c>
      <c r="J4" s="2110" t="s">
        <v>779</v>
      </c>
      <c r="K4" s="2111" t="s">
        <v>841</v>
      </c>
      <c r="L4" s="2112" t="s">
        <v>781</v>
      </c>
      <c r="M4" s="2111" t="s">
        <v>782</v>
      </c>
      <c r="N4" s="2113" t="s">
        <v>782</v>
      </c>
      <c r="O4" s="2111" t="s">
        <v>785</v>
      </c>
      <c r="P4" s="2112" t="s">
        <v>887</v>
      </c>
      <c r="Q4" s="2114" t="s">
        <v>786</v>
      </c>
      <c r="R4" s="2115" t="s">
        <v>788</v>
      </c>
      <c r="S4" s="2111" t="s">
        <v>918</v>
      </c>
      <c r="T4" s="2112" t="s">
        <v>914</v>
      </c>
      <c r="U4" s="2116" t="s">
        <v>920</v>
      </c>
      <c r="V4" s="2113" t="s">
        <v>916</v>
      </c>
      <c r="W4" s="2117" t="s">
        <v>921</v>
      </c>
      <c r="X4" s="2118" t="s">
        <v>922</v>
      </c>
      <c r="Y4" s="2119" t="s">
        <v>1011</v>
      </c>
      <c r="Z4" s="2117" t="s">
        <v>1013</v>
      </c>
      <c r="AA4" s="2118" t="s">
        <v>998</v>
      </c>
      <c r="AB4" s="2117" t="s">
        <v>1003</v>
      </c>
      <c r="AC4" s="2118" t="s">
        <v>924</v>
      </c>
      <c r="AD4" s="2120" t="s">
        <v>924</v>
      </c>
      <c r="AE4" s="2117" t="s">
        <v>1004</v>
      </c>
      <c r="AF4" s="2121" t="s">
        <v>1006</v>
      </c>
      <c r="AG4" s="2122" t="s">
        <v>1006</v>
      </c>
      <c r="AH4" s="2117" t="s">
        <v>1073</v>
      </c>
      <c r="AI4" s="2123" t="s">
        <v>926</v>
      </c>
      <c r="AJ4" s="2124" t="s">
        <v>737</v>
      </c>
      <c r="AK4" s="2125" t="s">
        <v>19</v>
      </c>
      <c r="AL4" s="2126" t="s">
        <v>379</v>
      </c>
    </row>
    <row r="5" spans="2:50" x14ac:dyDescent="0.25">
      <c r="B5" s="873" t="s">
        <v>31</v>
      </c>
      <c r="C5" s="1014" t="s">
        <v>13</v>
      </c>
      <c r="D5" s="1015" t="s">
        <v>519</v>
      </c>
      <c r="E5" s="1015" t="s">
        <v>73</v>
      </c>
      <c r="F5" s="1016">
        <v>2015</v>
      </c>
      <c r="G5" s="1017" t="s">
        <v>506</v>
      </c>
      <c r="H5" s="1022"/>
      <c r="I5" s="874"/>
      <c r="J5" s="1021">
        <v>39</v>
      </c>
      <c r="K5" s="1020">
        <v>200</v>
      </c>
      <c r="L5" s="1020">
        <v>100</v>
      </c>
      <c r="M5" s="1020">
        <v>200</v>
      </c>
      <c r="N5" s="874"/>
      <c r="O5" s="1020">
        <v>200</v>
      </c>
      <c r="P5" s="1020">
        <v>75</v>
      </c>
      <c r="Q5" s="1019">
        <v>68</v>
      </c>
      <c r="R5" s="1164"/>
      <c r="S5" s="1019">
        <v>200</v>
      </c>
      <c r="T5" s="874"/>
      <c r="U5" s="1020">
        <v>200</v>
      </c>
      <c r="V5" s="1020"/>
      <c r="W5" s="1020">
        <v>57</v>
      </c>
      <c r="X5" s="1020">
        <v>100</v>
      </c>
      <c r="Y5" s="1020"/>
      <c r="Z5" s="1020">
        <v>42</v>
      </c>
      <c r="AA5" s="1020">
        <v>113</v>
      </c>
      <c r="AB5" s="1016">
        <v>77</v>
      </c>
      <c r="AC5" s="1016">
        <v>125</v>
      </c>
      <c r="AD5" s="1016"/>
      <c r="AE5" s="1016">
        <v>26</v>
      </c>
      <c r="AF5" s="1016">
        <v>260</v>
      </c>
      <c r="AG5" s="1016"/>
      <c r="AH5" s="1016"/>
      <c r="AI5" s="1016"/>
      <c r="AJ5" s="1017"/>
      <c r="AK5" s="2127">
        <f t="shared" ref="AK5:AK36" si="0">SUM(H5:AI5)+(AL5*10)</f>
        <v>2252</v>
      </c>
      <c r="AL5" s="1183">
        <f t="shared" ref="AL5:AL36" si="1">COUNTA(H5:AI5)+(AJ5/10)</f>
        <v>17</v>
      </c>
      <c r="AX5" s="5"/>
    </row>
    <row r="6" spans="2:50" x14ac:dyDescent="0.25">
      <c r="B6" s="875" t="s">
        <v>32</v>
      </c>
      <c r="C6" s="1481" t="s">
        <v>11</v>
      </c>
      <c r="D6" s="1312" t="s">
        <v>164</v>
      </c>
      <c r="E6" s="1312" t="s">
        <v>165</v>
      </c>
      <c r="F6" s="971">
        <v>2015</v>
      </c>
      <c r="G6" s="858" t="s">
        <v>506</v>
      </c>
      <c r="H6" s="1481"/>
      <c r="I6" s="871"/>
      <c r="J6" s="1482"/>
      <c r="K6" s="871"/>
      <c r="L6" s="871">
        <v>53</v>
      </c>
      <c r="M6" s="871">
        <v>125</v>
      </c>
      <c r="N6" s="871"/>
      <c r="O6" s="871">
        <v>115</v>
      </c>
      <c r="P6" s="871">
        <v>63</v>
      </c>
      <c r="Q6" s="870">
        <v>63</v>
      </c>
      <c r="R6" s="1483"/>
      <c r="S6" s="870">
        <v>135</v>
      </c>
      <c r="T6" s="871">
        <v>135</v>
      </c>
      <c r="U6" s="871">
        <v>150</v>
      </c>
      <c r="V6" s="871"/>
      <c r="W6" s="871">
        <v>51</v>
      </c>
      <c r="X6" s="871">
        <v>115</v>
      </c>
      <c r="Y6" s="871"/>
      <c r="Z6" s="871">
        <v>125</v>
      </c>
      <c r="AA6" s="871">
        <v>260</v>
      </c>
      <c r="AB6" s="971">
        <v>100</v>
      </c>
      <c r="AC6" s="971">
        <v>95</v>
      </c>
      <c r="AD6" s="971"/>
      <c r="AE6" s="971">
        <v>24</v>
      </c>
      <c r="AF6" s="971">
        <v>300</v>
      </c>
      <c r="AG6" s="971"/>
      <c r="AH6" s="971"/>
      <c r="AI6" s="971"/>
      <c r="AJ6" s="858"/>
      <c r="AK6" s="876">
        <f t="shared" si="0"/>
        <v>2069</v>
      </c>
      <c r="AL6" s="858">
        <f t="shared" si="1"/>
        <v>16</v>
      </c>
    </row>
    <row r="7" spans="2:50" x14ac:dyDescent="0.25">
      <c r="B7" s="875" t="s">
        <v>33</v>
      </c>
      <c r="C7" s="860" t="s">
        <v>13</v>
      </c>
      <c r="D7" s="861" t="s">
        <v>117</v>
      </c>
      <c r="E7" s="861" t="s">
        <v>178</v>
      </c>
      <c r="F7" s="862">
        <v>2015</v>
      </c>
      <c r="G7" s="863" t="s">
        <v>506</v>
      </c>
      <c r="H7" s="864"/>
      <c r="I7" s="866"/>
      <c r="J7" s="867">
        <v>20</v>
      </c>
      <c r="K7" s="866">
        <v>170</v>
      </c>
      <c r="L7" s="866">
        <v>85</v>
      </c>
      <c r="M7" s="866">
        <v>170</v>
      </c>
      <c r="N7" s="866"/>
      <c r="O7" s="866">
        <v>170</v>
      </c>
      <c r="P7" s="866">
        <v>85</v>
      </c>
      <c r="Q7" s="865">
        <v>75</v>
      </c>
      <c r="R7" s="868"/>
      <c r="S7" s="865">
        <v>170</v>
      </c>
      <c r="T7" s="866"/>
      <c r="U7" s="866">
        <v>170</v>
      </c>
      <c r="V7" s="866"/>
      <c r="W7" s="866"/>
      <c r="X7" s="866"/>
      <c r="Y7" s="866"/>
      <c r="Z7" s="866"/>
      <c r="AA7" s="866">
        <v>140</v>
      </c>
      <c r="AB7" s="862"/>
      <c r="AC7" s="862">
        <v>115</v>
      </c>
      <c r="AD7" s="862"/>
      <c r="AE7" s="862"/>
      <c r="AF7" s="862"/>
      <c r="AG7" s="862"/>
      <c r="AH7" s="862"/>
      <c r="AI7" s="862"/>
      <c r="AJ7" s="863"/>
      <c r="AK7" s="876">
        <f t="shared" si="0"/>
        <v>1480</v>
      </c>
      <c r="AL7" s="858">
        <f t="shared" si="1"/>
        <v>11</v>
      </c>
    </row>
    <row r="8" spans="2:50" x14ac:dyDescent="0.25">
      <c r="B8" s="648" t="s">
        <v>34</v>
      </c>
      <c r="C8" s="162" t="s">
        <v>7</v>
      </c>
      <c r="D8" s="26" t="s">
        <v>143</v>
      </c>
      <c r="E8" s="26" t="s">
        <v>89</v>
      </c>
      <c r="F8" s="256">
        <v>2015</v>
      </c>
      <c r="G8" s="279" t="s">
        <v>506</v>
      </c>
      <c r="H8" s="342">
        <v>50</v>
      </c>
      <c r="I8" s="81"/>
      <c r="J8" s="79"/>
      <c r="K8" s="81">
        <v>125</v>
      </c>
      <c r="L8" s="81">
        <v>23</v>
      </c>
      <c r="M8" s="81">
        <v>105</v>
      </c>
      <c r="N8" s="81"/>
      <c r="O8" s="81">
        <v>125</v>
      </c>
      <c r="P8" s="81">
        <v>58</v>
      </c>
      <c r="Q8" s="259">
        <v>53</v>
      </c>
      <c r="R8" s="164"/>
      <c r="S8" s="259"/>
      <c r="T8" s="81">
        <v>95</v>
      </c>
      <c r="U8" s="81">
        <v>125</v>
      </c>
      <c r="V8" s="81"/>
      <c r="W8" s="81">
        <v>42</v>
      </c>
      <c r="X8" s="81">
        <v>85</v>
      </c>
      <c r="Y8" s="81"/>
      <c r="Z8" s="81"/>
      <c r="AA8" s="81">
        <v>86</v>
      </c>
      <c r="AB8" s="256">
        <v>43</v>
      </c>
      <c r="AC8" s="256"/>
      <c r="AD8" s="256"/>
      <c r="AE8" s="256"/>
      <c r="AF8" s="256">
        <v>180</v>
      </c>
      <c r="AG8" s="256"/>
      <c r="AH8" s="256"/>
      <c r="AI8" s="256"/>
      <c r="AJ8" s="279">
        <v>20</v>
      </c>
      <c r="AK8" s="85">
        <f t="shared" si="0"/>
        <v>1355</v>
      </c>
      <c r="AL8" s="261">
        <f t="shared" si="1"/>
        <v>16</v>
      </c>
    </row>
    <row r="9" spans="2:50" x14ac:dyDescent="0.25">
      <c r="B9" s="648" t="s">
        <v>35</v>
      </c>
      <c r="C9" s="161" t="s">
        <v>795</v>
      </c>
      <c r="D9" s="83" t="s">
        <v>736</v>
      </c>
      <c r="E9" s="83" t="s">
        <v>141</v>
      </c>
      <c r="F9" s="257">
        <v>2015</v>
      </c>
      <c r="G9" s="261" t="s">
        <v>507</v>
      </c>
      <c r="H9" s="343">
        <v>40</v>
      </c>
      <c r="I9" s="82"/>
      <c r="J9" s="80"/>
      <c r="K9" s="82">
        <v>90</v>
      </c>
      <c r="L9" s="82"/>
      <c r="M9" s="82">
        <v>95</v>
      </c>
      <c r="N9" s="82"/>
      <c r="O9" s="82">
        <v>105</v>
      </c>
      <c r="P9" s="82">
        <v>27</v>
      </c>
      <c r="Q9" s="275"/>
      <c r="R9" s="165"/>
      <c r="S9" s="275">
        <v>105</v>
      </c>
      <c r="T9" s="82">
        <v>45</v>
      </c>
      <c r="U9" s="82"/>
      <c r="V9" s="82"/>
      <c r="W9" s="82"/>
      <c r="X9" s="82">
        <v>70</v>
      </c>
      <c r="Y9" s="82"/>
      <c r="Z9" s="82"/>
      <c r="AA9" s="82">
        <v>210</v>
      </c>
      <c r="AB9" s="257"/>
      <c r="AC9" s="257"/>
      <c r="AD9" s="257"/>
      <c r="AE9" s="257"/>
      <c r="AF9" s="257">
        <v>165</v>
      </c>
      <c r="AG9" s="257"/>
      <c r="AH9" s="257"/>
      <c r="AI9" s="257"/>
      <c r="AJ9" s="261"/>
      <c r="AK9" s="85">
        <f t="shared" si="0"/>
        <v>1052</v>
      </c>
      <c r="AL9" s="261">
        <f t="shared" si="1"/>
        <v>10</v>
      </c>
      <c r="AO9" s="93"/>
      <c r="AP9" s="93"/>
      <c r="AQ9" s="93"/>
      <c r="AR9" s="93"/>
      <c r="AS9" s="93"/>
      <c r="AT9" s="93"/>
      <c r="AU9" s="93"/>
      <c r="AV9" s="93"/>
      <c r="AW9" s="3"/>
    </row>
    <row r="10" spans="2:50" x14ac:dyDescent="0.25">
      <c r="B10" s="648" t="s">
        <v>36</v>
      </c>
      <c r="C10" s="162" t="s">
        <v>10</v>
      </c>
      <c r="D10" s="26" t="s">
        <v>521</v>
      </c>
      <c r="E10" s="26" t="s">
        <v>114</v>
      </c>
      <c r="F10" s="256">
        <v>2018</v>
      </c>
      <c r="G10" s="279" t="s">
        <v>506</v>
      </c>
      <c r="H10" s="343"/>
      <c r="I10" s="81"/>
      <c r="J10" s="79">
        <v>16</v>
      </c>
      <c r="K10" s="81">
        <v>105</v>
      </c>
      <c r="L10" s="81">
        <v>40</v>
      </c>
      <c r="M10" s="81">
        <v>100</v>
      </c>
      <c r="N10" s="81"/>
      <c r="O10" s="81"/>
      <c r="P10" s="81">
        <v>23</v>
      </c>
      <c r="Q10" s="259">
        <v>26</v>
      </c>
      <c r="R10" s="164"/>
      <c r="S10" s="259">
        <v>90</v>
      </c>
      <c r="T10" s="81">
        <v>51</v>
      </c>
      <c r="U10" s="81">
        <v>105</v>
      </c>
      <c r="V10" s="82"/>
      <c r="W10" s="82"/>
      <c r="X10" s="81">
        <v>30</v>
      </c>
      <c r="Y10" s="81"/>
      <c r="Z10" s="82"/>
      <c r="AA10" s="81">
        <v>123</v>
      </c>
      <c r="AB10" s="256"/>
      <c r="AC10" s="256">
        <v>42</v>
      </c>
      <c r="AD10" s="256"/>
      <c r="AE10" s="256"/>
      <c r="AF10" s="256">
        <v>150</v>
      </c>
      <c r="AG10" s="256"/>
      <c r="AH10" s="256"/>
      <c r="AI10" s="256"/>
      <c r="AJ10" s="279">
        <v>20</v>
      </c>
      <c r="AK10" s="85">
        <f t="shared" si="0"/>
        <v>1051</v>
      </c>
      <c r="AL10" s="261">
        <f t="shared" si="1"/>
        <v>15</v>
      </c>
    </row>
    <row r="11" spans="2:50" x14ac:dyDescent="0.25">
      <c r="B11" s="648" t="s">
        <v>38</v>
      </c>
      <c r="C11" s="162" t="s">
        <v>471</v>
      </c>
      <c r="D11" s="26" t="s">
        <v>472</v>
      </c>
      <c r="E11" s="26" t="s">
        <v>137</v>
      </c>
      <c r="F11" s="256">
        <v>2015</v>
      </c>
      <c r="G11" s="279" t="s">
        <v>506</v>
      </c>
      <c r="H11" s="342"/>
      <c r="I11" s="81">
        <v>100</v>
      </c>
      <c r="J11" s="79">
        <v>90</v>
      </c>
      <c r="K11" s="81"/>
      <c r="L11" s="81"/>
      <c r="M11" s="81"/>
      <c r="N11" s="81"/>
      <c r="O11" s="81"/>
      <c r="P11" s="81"/>
      <c r="Q11" s="259"/>
      <c r="R11" s="164">
        <v>115</v>
      </c>
      <c r="S11" s="259"/>
      <c r="T11" s="81"/>
      <c r="U11" s="81"/>
      <c r="V11" s="81"/>
      <c r="W11" s="81"/>
      <c r="X11" s="81"/>
      <c r="Y11" s="81">
        <v>98</v>
      </c>
      <c r="Z11" s="81"/>
      <c r="AA11" s="81">
        <v>300</v>
      </c>
      <c r="AB11" s="256"/>
      <c r="AC11" s="256"/>
      <c r="AD11" s="256">
        <v>125</v>
      </c>
      <c r="AE11" s="256"/>
      <c r="AF11" s="256"/>
      <c r="AG11" s="256">
        <v>98</v>
      </c>
      <c r="AH11" s="256"/>
      <c r="AI11" s="256"/>
      <c r="AJ11" s="279"/>
      <c r="AK11" s="85">
        <f t="shared" si="0"/>
        <v>996</v>
      </c>
      <c r="AL11" s="261">
        <f t="shared" si="1"/>
        <v>7</v>
      </c>
    </row>
    <row r="12" spans="2:50" x14ac:dyDescent="0.25">
      <c r="B12" s="648" t="s">
        <v>39</v>
      </c>
      <c r="C12" s="161" t="s">
        <v>10</v>
      </c>
      <c r="D12" s="83" t="s">
        <v>678</v>
      </c>
      <c r="E12" s="83" t="s">
        <v>679</v>
      </c>
      <c r="F12" s="257">
        <v>2017</v>
      </c>
      <c r="G12" s="261" t="s">
        <v>506</v>
      </c>
      <c r="H12" s="342"/>
      <c r="I12" s="81"/>
      <c r="J12" s="79"/>
      <c r="K12" s="82">
        <v>100</v>
      </c>
      <c r="L12" s="82">
        <v>26</v>
      </c>
      <c r="M12" s="82">
        <v>75</v>
      </c>
      <c r="N12" s="82"/>
      <c r="O12" s="82">
        <v>85</v>
      </c>
      <c r="P12" s="82">
        <v>35</v>
      </c>
      <c r="Q12" s="275">
        <v>23</v>
      </c>
      <c r="R12" s="165"/>
      <c r="S12" s="275">
        <v>85</v>
      </c>
      <c r="T12" s="82"/>
      <c r="U12" s="82">
        <v>95</v>
      </c>
      <c r="V12" s="82"/>
      <c r="W12" s="82"/>
      <c r="X12" s="82">
        <v>28</v>
      </c>
      <c r="Y12" s="82"/>
      <c r="Z12" s="82"/>
      <c r="AA12" s="82">
        <v>195</v>
      </c>
      <c r="AB12" s="257"/>
      <c r="AC12" s="257"/>
      <c r="AD12" s="257"/>
      <c r="AE12" s="257"/>
      <c r="AF12" s="257">
        <v>113</v>
      </c>
      <c r="AG12" s="257"/>
      <c r="AH12" s="257"/>
      <c r="AI12" s="257"/>
      <c r="AJ12" s="261"/>
      <c r="AK12" s="85">
        <f t="shared" si="0"/>
        <v>970</v>
      </c>
      <c r="AL12" s="261">
        <f t="shared" si="1"/>
        <v>11</v>
      </c>
    </row>
    <row r="13" spans="2:50" x14ac:dyDescent="0.25">
      <c r="B13" s="648" t="s">
        <v>42</v>
      </c>
      <c r="C13" s="162" t="s">
        <v>13</v>
      </c>
      <c r="D13" s="26" t="s">
        <v>522</v>
      </c>
      <c r="E13" s="26" t="s">
        <v>70</v>
      </c>
      <c r="F13" s="256">
        <v>2016</v>
      </c>
      <c r="G13" s="279" t="s">
        <v>506</v>
      </c>
      <c r="H13" s="342">
        <v>58</v>
      </c>
      <c r="I13" s="81"/>
      <c r="J13" s="79">
        <v>36</v>
      </c>
      <c r="K13" s="81">
        <v>115</v>
      </c>
      <c r="L13" s="81"/>
      <c r="M13" s="81">
        <v>135</v>
      </c>
      <c r="N13" s="81"/>
      <c r="O13" s="81">
        <v>100</v>
      </c>
      <c r="P13" s="81"/>
      <c r="Q13" s="259">
        <v>35</v>
      </c>
      <c r="R13" s="164"/>
      <c r="S13" s="259"/>
      <c r="T13" s="81"/>
      <c r="U13" s="81">
        <v>135</v>
      </c>
      <c r="V13" s="81"/>
      <c r="W13" s="81"/>
      <c r="X13" s="81"/>
      <c r="Y13" s="81"/>
      <c r="Z13" s="81"/>
      <c r="AA13" s="81"/>
      <c r="AB13" s="256"/>
      <c r="AC13" s="256"/>
      <c r="AD13" s="256"/>
      <c r="AE13" s="256"/>
      <c r="AF13" s="256">
        <v>195</v>
      </c>
      <c r="AG13" s="256"/>
      <c r="AH13" s="256"/>
      <c r="AI13" s="256"/>
      <c r="AJ13" s="279"/>
      <c r="AK13" s="85">
        <f t="shared" si="0"/>
        <v>889</v>
      </c>
      <c r="AL13" s="261">
        <f t="shared" si="1"/>
        <v>8</v>
      </c>
    </row>
    <row r="14" spans="2:50" x14ac:dyDescent="0.25">
      <c r="B14" s="648" t="s">
        <v>43</v>
      </c>
      <c r="C14" s="162" t="s">
        <v>71</v>
      </c>
      <c r="D14" s="26" t="s">
        <v>677</v>
      </c>
      <c r="E14" s="26" t="s">
        <v>80</v>
      </c>
      <c r="F14" s="256">
        <v>2016</v>
      </c>
      <c r="G14" s="279" t="s">
        <v>506</v>
      </c>
      <c r="H14" s="342">
        <v>75</v>
      </c>
      <c r="I14" s="81"/>
      <c r="J14" s="79"/>
      <c r="K14" s="81">
        <v>150</v>
      </c>
      <c r="L14" s="81">
        <v>75</v>
      </c>
      <c r="M14" s="81">
        <v>115</v>
      </c>
      <c r="N14" s="81"/>
      <c r="O14" s="81">
        <v>135</v>
      </c>
      <c r="P14" s="81"/>
      <c r="Q14" s="259"/>
      <c r="R14" s="164"/>
      <c r="S14" s="259">
        <v>125</v>
      </c>
      <c r="T14" s="81"/>
      <c r="U14" s="81"/>
      <c r="V14" s="81"/>
      <c r="W14" s="81"/>
      <c r="X14" s="81"/>
      <c r="Y14" s="81"/>
      <c r="Z14" s="81"/>
      <c r="AA14" s="81"/>
      <c r="AB14" s="256"/>
      <c r="AC14" s="256"/>
      <c r="AD14" s="256"/>
      <c r="AE14" s="256"/>
      <c r="AF14" s="256"/>
      <c r="AG14" s="256"/>
      <c r="AH14" s="256"/>
      <c r="AI14" s="256"/>
      <c r="AJ14" s="279">
        <v>40</v>
      </c>
      <c r="AK14" s="85">
        <f t="shared" si="0"/>
        <v>775</v>
      </c>
      <c r="AL14" s="261">
        <f t="shared" si="1"/>
        <v>10</v>
      </c>
    </row>
    <row r="15" spans="2:50" x14ac:dyDescent="0.25">
      <c r="B15" s="648" t="s">
        <v>44</v>
      </c>
      <c r="C15" s="291" t="s">
        <v>885</v>
      </c>
      <c r="D15" s="292" t="s">
        <v>898</v>
      </c>
      <c r="E15" s="292" t="s">
        <v>798</v>
      </c>
      <c r="F15" s="293">
        <v>2015</v>
      </c>
      <c r="G15" s="619" t="s">
        <v>507</v>
      </c>
      <c r="H15" s="161"/>
      <c r="I15" s="82"/>
      <c r="J15" s="80"/>
      <c r="K15" s="82"/>
      <c r="L15" s="82"/>
      <c r="M15" s="82"/>
      <c r="N15" s="82"/>
      <c r="O15" s="82"/>
      <c r="P15" s="82">
        <v>14</v>
      </c>
      <c r="Q15" s="275">
        <v>14</v>
      </c>
      <c r="R15" s="165"/>
      <c r="S15" s="275">
        <v>70</v>
      </c>
      <c r="T15" s="82">
        <v>36</v>
      </c>
      <c r="U15" s="82">
        <v>85</v>
      </c>
      <c r="V15" s="82"/>
      <c r="W15" s="82">
        <v>32</v>
      </c>
      <c r="X15" s="82">
        <v>26</v>
      </c>
      <c r="Y15" s="82"/>
      <c r="Z15" s="82"/>
      <c r="AA15" s="82">
        <v>140</v>
      </c>
      <c r="AB15" s="257">
        <v>68</v>
      </c>
      <c r="AC15" s="257">
        <v>60</v>
      </c>
      <c r="AD15" s="257"/>
      <c r="AE15" s="257"/>
      <c r="AF15" s="257">
        <v>105</v>
      </c>
      <c r="AG15" s="257"/>
      <c r="AH15" s="257"/>
      <c r="AI15" s="257"/>
      <c r="AJ15" s="261"/>
      <c r="AK15" s="85">
        <f t="shared" si="0"/>
        <v>760</v>
      </c>
      <c r="AL15" s="261">
        <f t="shared" si="1"/>
        <v>11</v>
      </c>
    </row>
    <row r="16" spans="2:50" x14ac:dyDescent="0.25">
      <c r="B16" s="648" t="s">
        <v>45</v>
      </c>
      <c r="C16" s="288" t="s">
        <v>812</v>
      </c>
      <c r="D16" s="170" t="s">
        <v>946</v>
      </c>
      <c r="E16" s="170" t="s">
        <v>137</v>
      </c>
      <c r="F16" s="269">
        <v>2015</v>
      </c>
      <c r="G16" s="279" t="s">
        <v>507</v>
      </c>
      <c r="H16" s="343"/>
      <c r="I16" s="82"/>
      <c r="J16" s="80"/>
      <c r="K16" s="82"/>
      <c r="L16" s="82"/>
      <c r="M16" s="82"/>
      <c r="N16" s="82"/>
      <c r="O16" s="82"/>
      <c r="P16" s="82"/>
      <c r="Q16" s="275"/>
      <c r="R16" s="165"/>
      <c r="S16" s="259">
        <v>115</v>
      </c>
      <c r="T16" s="81"/>
      <c r="U16" s="81">
        <v>115</v>
      </c>
      <c r="V16" s="81"/>
      <c r="W16" s="81"/>
      <c r="X16" s="81">
        <v>57</v>
      </c>
      <c r="Y16" s="81"/>
      <c r="Z16" s="81"/>
      <c r="AA16" s="81">
        <v>105</v>
      </c>
      <c r="AB16" s="256"/>
      <c r="AC16" s="256">
        <v>75</v>
      </c>
      <c r="AD16" s="256"/>
      <c r="AE16" s="256"/>
      <c r="AF16" s="256">
        <v>230</v>
      </c>
      <c r="AG16" s="256"/>
      <c r="AH16" s="256"/>
      <c r="AI16" s="256"/>
      <c r="AJ16" s="279"/>
      <c r="AK16" s="85">
        <f t="shared" si="0"/>
        <v>757</v>
      </c>
      <c r="AL16" s="261">
        <f t="shared" si="1"/>
        <v>6</v>
      </c>
    </row>
    <row r="17" spans="1:38" x14ac:dyDescent="0.25">
      <c r="B17" s="648" t="s">
        <v>46</v>
      </c>
      <c r="C17" s="288" t="s">
        <v>71</v>
      </c>
      <c r="D17" s="170" t="s">
        <v>79</v>
      </c>
      <c r="E17" s="170" t="s">
        <v>80</v>
      </c>
      <c r="F17" s="269">
        <v>2016</v>
      </c>
      <c r="G17" s="279" t="s">
        <v>506</v>
      </c>
      <c r="H17" s="342"/>
      <c r="I17" s="81"/>
      <c r="J17" s="79"/>
      <c r="K17" s="81"/>
      <c r="L17" s="81"/>
      <c r="M17" s="81"/>
      <c r="N17" s="81">
        <v>200</v>
      </c>
      <c r="O17" s="81"/>
      <c r="P17" s="81"/>
      <c r="Q17" s="259"/>
      <c r="R17" s="164"/>
      <c r="S17" s="259"/>
      <c r="T17" s="81"/>
      <c r="U17" s="81"/>
      <c r="V17" s="81"/>
      <c r="W17" s="81"/>
      <c r="X17" s="81"/>
      <c r="Y17" s="81"/>
      <c r="Z17" s="81">
        <v>300</v>
      </c>
      <c r="AA17" s="81"/>
      <c r="AB17" s="256">
        <v>75</v>
      </c>
      <c r="AC17" s="256"/>
      <c r="AD17" s="256"/>
      <c r="AE17" s="256"/>
      <c r="AF17" s="256"/>
      <c r="AG17" s="256"/>
      <c r="AH17" s="256"/>
      <c r="AI17" s="256"/>
      <c r="AJ17" s="279">
        <v>30</v>
      </c>
      <c r="AK17" s="85">
        <f t="shared" si="0"/>
        <v>635</v>
      </c>
      <c r="AL17" s="261">
        <f t="shared" si="1"/>
        <v>6</v>
      </c>
    </row>
    <row r="18" spans="1:38" x14ac:dyDescent="0.25">
      <c r="B18" s="648" t="s">
        <v>47</v>
      </c>
      <c r="C18" s="297" t="s">
        <v>795</v>
      </c>
      <c r="D18" s="281" t="s">
        <v>380</v>
      </c>
      <c r="E18" s="281" t="s">
        <v>796</v>
      </c>
      <c r="F18" s="271">
        <v>2016</v>
      </c>
      <c r="G18" s="261" t="s">
        <v>507</v>
      </c>
      <c r="H18" s="343">
        <v>35</v>
      </c>
      <c r="I18" s="82"/>
      <c r="J18" s="80"/>
      <c r="K18" s="82">
        <v>85</v>
      </c>
      <c r="L18" s="82"/>
      <c r="M18" s="82">
        <v>80</v>
      </c>
      <c r="N18" s="82"/>
      <c r="O18" s="82">
        <v>80</v>
      </c>
      <c r="P18" s="82">
        <v>20</v>
      </c>
      <c r="Q18" s="275">
        <v>16</v>
      </c>
      <c r="R18" s="165"/>
      <c r="S18" s="275"/>
      <c r="T18" s="82">
        <v>22</v>
      </c>
      <c r="U18" s="82"/>
      <c r="V18" s="82"/>
      <c r="W18" s="82"/>
      <c r="X18" s="82">
        <v>39</v>
      </c>
      <c r="Y18" s="82"/>
      <c r="Z18" s="82"/>
      <c r="AA18" s="82">
        <v>165</v>
      </c>
      <c r="AB18" s="257"/>
      <c r="AC18" s="257"/>
      <c r="AD18" s="257"/>
      <c r="AE18" s="257"/>
      <c r="AF18" s="257"/>
      <c r="AG18" s="257"/>
      <c r="AH18" s="257"/>
      <c r="AI18" s="257"/>
      <c r="AJ18" s="261"/>
      <c r="AK18" s="85">
        <f t="shared" si="0"/>
        <v>632</v>
      </c>
      <c r="AL18" s="261">
        <f t="shared" si="1"/>
        <v>9</v>
      </c>
    </row>
    <row r="19" spans="1:38" x14ac:dyDescent="0.25">
      <c r="B19" s="648" t="s">
        <v>48</v>
      </c>
      <c r="C19" s="297" t="s">
        <v>795</v>
      </c>
      <c r="D19" s="281" t="s">
        <v>735</v>
      </c>
      <c r="E19" s="281" t="s">
        <v>427</v>
      </c>
      <c r="F19" s="271">
        <v>2015</v>
      </c>
      <c r="G19" s="261" t="s">
        <v>507</v>
      </c>
      <c r="H19" s="343">
        <v>43</v>
      </c>
      <c r="I19" s="82"/>
      <c r="J19" s="80"/>
      <c r="K19" s="82">
        <v>95</v>
      </c>
      <c r="L19" s="82"/>
      <c r="M19" s="82"/>
      <c r="N19" s="82"/>
      <c r="O19" s="82">
        <v>95</v>
      </c>
      <c r="P19" s="82"/>
      <c r="Q19" s="275">
        <v>29</v>
      </c>
      <c r="R19" s="165"/>
      <c r="S19" s="259">
        <v>100</v>
      </c>
      <c r="T19" s="81"/>
      <c r="U19" s="81"/>
      <c r="V19" s="81"/>
      <c r="W19" s="81"/>
      <c r="X19" s="81"/>
      <c r="Y19" s="81"/>
      <c r="Z19" s="81"/>
      <c r="AA19" s="81"/>
      <c r="AB19" s="256"/>
      <c r="AC19" s="256"/>
      <c r="AD19" s="256"/>
      <c r="AE19" s="256"/>
      <c r="AF19" s="256">
        <v>120</v>
      </c>
      <c r="AG19" s="256"/>
      <c r="AH19" s="256"/>
      <c r="AI19" s="256"/>
      <c r="AJ19" s="279"/>
      <c r="AK19" s="85">
        <f t="shared" si="0"/>
        <v>542</v>
      </c>
      <c r="AL19" s="261">
        <f t="shared" si="1"/>
        <v>6</v>
      </c>
    </row>
    <row r="20" spans="1:38" x14ac:dyDescent="0.25">
      <c r="B20" s="648" t="s">
        <v>49</v>
      </c>
      <c r="C20" s="297" t="s">
        <v>7</v>
      </c>
      <c r="D20" s="281" t="s">
        <v>948</v>
      </c>
      <c r="E20" s="281" t="s">
        <v>941</v>
      </c>
      <c r="F20" s="271">
        <v>2018</v>
      </c>
      <c r="G20" s="619" t="s">
        <v>507</v>
      </c>
      <c r="H20" s="342"/>
      <c r="I20" s="81"/>
      <c r="J20" s="79"/>
      <c r="K20" s="81"/>
      <c r="L20" s="81"/>
      <c r="M20" s="81"/>
      <c r="N20" s="81"/>
      <c r="O20" s="81"/>
      <c r="P20" s="81"/>
      <c r="Q20" s="259"/>
      <c r="R20" s="164"/>
      <c r="S20" s="275">
        <v>75</v>
      </c>
      <c r="T20" s="82">
        <v>19</v>
      </c>
      <c r="U20" s="82">
        <v>80</v>
      </c>
      <c r="V20" s="82"/>
      <c r="W20" s="82"/>
      <c r="X20" s="82">
        <v>14</v>
      </c>
      <c r="Y20" s="82"/>
      <c r="Z20" s="82"/>
      <c r="AA20" s="82">
        <v>130</v>
      </c>
      <c r="AB20" s="257">
        <v>63</v>
      </c>
      <c r="AC20" s="257"/>
      <c r="AD20" s="257"/>
      <c r="AE20" s="257"/>
      <c r="AF20" s="257">
        <v>86</v>
      </c>
      <c r="AG20" s="257"/>
      <c r="AH20" s="257"/>
      <c r="AI20" s="257"/>
      <c r="AJ20" s="261"/>
      <c r="AK20" s="85">
        <f t="shared" si="0"/>
        <v>537</v>
      </c>
      <c r="AL20" s="261">
        <f t="shared" si="1"/>
        <v>7</v>
      </c>
    </row>
    <row r="21" spans="1:38" x14ac:dyDescent="0.25">
      <c r="B21" s="648" t="s">
        <v>50</v>
      </c>
      <c r="C21" s="297" t="s">
        <v>71</v>
      </c>
      <c r="D21" s="281" t="s">
        <v>176</v>
      </c>
      <c r="E21" s="281" t="s">
        <v>124</v>
      </c>
      <c r="F21" s="271">
        <v>2015</v>
      </c>
      <c r="G21" s="261" t="s">
        <v>506</v>
      </c>
      <c r="H21" s="162"/>
      <c r="I21" s="81"/>
      <c r="J21" s="80"/>
      <c r="K21" s="81"/>
      <c r="L21" s="81"/>
      <c r="M21" s="81"/>
      <c r="N21" s="81"/>
      <c r="O21" s="81"/>
      <c r="P21" s="81"/>
      <c r="Q21" s="259"/>
      <c r="R21" s="164"/>
      <c r="S21" s="259"/>
      <c r="T21" s="81"/>
      <c r="U21" s="81"/>
      <c r="V21" s="81"/>
      <c r="W21" s="81"/>
      <c r="X21" s="81"/>
      <c r="Y21" s="81"/>
      <c r="Z21" s="82">
        <v>300</v>
      </c>
      <c r="AA21" s="81"/>
      <c r="AB21" s="256"/>
      <c r="AC21" s="256"/>
      <c r="AD21" s="257"/>
      <c r="AE21" s="257">
        <v>150</v>
      </c>
      <c r="AF21" s="257"/>
      <c r="AG21" s="257"/>
      <c r="AH21" s="257"/>
      <c r="AI21" s="257"/>
      <c r="AJ21" s="261">
        <v>20</v>
      </c>
      <c r="AK21" s="85">
        <f t="shared" si="0"/>
        <v>490</v>
      </c>
      <c r="AL21" s="261">
        <f t="shared" si="1"/>
        <v>4</v>
      </c>
    </row>
    <row r="22" spans="1:38" x14ac:dyDescent="0.25">
      <c r="B22" s="648" t="s">
        <v>51</v>
      </c>
      <c r="C22" s="288" t="s">
        <v>10</v>
      </c>
      <c r="D22" s="170" t="s">
        <v>848</v>
      </c>
      <c r="E22" s="170" t="s">
        <v>862</v>
      </c>
      <c r="F22" s="269">
        <v>2017</v>
      </c>
      <c r="G22" s="618" t="s">
        <v>506</v>
      </c>
      <c r="H22" s="342"/>
      <c r="I22" s="81"/>
      <c r="J22" s="80"/>
      <c r="K22" s="81"/>
      <c r="L22" s="81"/>
      <c r="M22" s="81">
        <v>70</v>
      </c>
      <c r="N22" s="81"/>
      <c r="O22" s="81"/>
      <c r="P22" s="81">
        <v>15</v>
      </c>
      <c r="Q22" s="259">
        <v>15</v>
      </c>
      <c r="R22" s="164"/>
      <c r="S22" s="259">
        <v>80</v>
      </c>
      <c r="T22" s="81">
        <v>17</v>
      </c>
      <c r="U22" s="81">
        <v>90</v>
      </c>
      <c r="V22" s="81"/>
      <c r="W22" s="81"/>
      <c r="X22" s="81">
        <v>15</v>
      </c>
      <c r="Y22" s="81"/>
      <c r="Z22" s="81"/>
      <c r="AA22" s="81">
        <v>68</v>
      </c>
      <c r="AB22" s="256"/>
      <c r="AC22" s="256">
        <v>22</v>
      </c>
      <c r="AD22" s="256"/>
      <c r="AE22" s="256"/>
      <c r="AF22" s="256"/>
      <c r="AG22" s="256"/>
      <c r="AH22" s="256"/>
      <c r="AI22" s="256"/>
      <c r="AJ22" s="279"/>
      <c r="AK22" s="85">
        <f t="shared" si="0"/>
        <v>482</v>
      </c>
      <c r="AL22" s="261">
        <f t="shared" si="1"/>
        <v>9</v>
      </c>
    </row>
    <row r="23" spans="1:38" x14ac:dyDescent="0.25">
      <c r="B23" s="648" t="s">
        <v>52</v>
      </c>
      <c r="C23" s="162" t="s">
        <v>13</v>
      </c>
      <c r="D23" s="26" t="s">
        <v>381</v>
      </c>
      <c r="E23" s="26" t="s">
        <v>81</v>
      </c>
      <c r="F23" s="256">
        <v>2015</v>
      </c>
      <c r="G23" s="279" t="s">
        <v>506</v>
      </c>
      <c r="H23" s="342">
        <v>68</v>
      </c>
      <c r="I23" s="81"/>
      <c r="J23" s="79"/>
      <c r="K23" s="81">
        <v>135</v>
      </c>
      <c r="L23" s="81"/>
      <c r="M23" s="81">
        <v>150</v>
      </c>
      <c r="N23" s="81"/>
      <c r="O23" s="81"/>
      <c r="P23" s="81"/>
      <c r="Q23" s="259"/>
      <c r="R23" s="164"/>
      <c r="S23" s="259"/>
      <c r="T23" s="81"/>
      <c r="U23" s="81"/>
      <c r="V23" s="81"/>
      <c r="W23" s="81"/>
      <c r="X23" s="81"/>
      <c r="Y23" s="81"/>
      <c r="Z23" s="81"/>
      <c r="AA23" s="81"/>
      <c r="AB23" s="256"/>
      <c r="AC23" s="256"/>
      <c r="AD23" s="256"/>
      <c r="AE23" s="256"/>
      <c r="AF23" s="256"/>
      <c r="AG23" s="256"/>
      <c r="AH23" s="256"/>
      <c r="AI23" s="256"/>
      <c r="AJ23" s="279"/>
      <c r="AK23" s="85">
        <f t="shared" si="0"/>
        <v>383</v>
      </c>
      <c r="AL23" s="261">
        <f t="shared" si="1"/>
        <v>3</v>
      </c>
    </row>
    <row r="24" spans="1:38" x14ac:dyDescent="0.25">
      <c r="B24" s="648" t="s">
        <v>53</v>
      </c>
      <c r="C24" s="297" t="s">
        <v>7</v>
      </c>
      <c r="D24" s="281" t="s">
        <v>680</v>
      </c>
      <c r="E24" s="281" t="s">
        <v>676</v>
      </c>
      <c r="F24" s="271">
        <v>2015</v>
      </c>
      <c r="G24" s="619" t="s">
        <v>507</v>
      </c>
      <c r="H24" s="342"/>
      <c r="I24" s="81"/>
      <c r="J24" s="79"/>
      <c r="K24" s="81"/>
      <c r="L24" s="81"/>
      <c r="M24" s="81"/>
      <c r="N24" s="81"/>
      <c r="O24" s="81"/>
      <c r="P24" s="81"/>
      <c r="Q24" s="259"/>
      <c r="R24" s="164"/>
      <c r="S24" s="275"/>
      <c r="T24" s="82">
        <v>34</v>
      </c>
      <c r="U24" s="82"/>
      <c r="V24" s="82"/>
      <c r="W24" s="82"/>
      <c r="X24" s="82">
        <v>48</v>
      </c>
      <c r="Y24" s="82"/>
      <c r="Z24" s="82"/>
      <c r="AA24" s="82"/>
      <c r="AB24" s="257">
        <v>63</v>
      </c>
      <c r="AC24" s="257"/>
      <c r="AD24" s="257"/>
      <c r="AE24" s="257"/>
      <c r="AF24" s="257">
        <v>140</v>
      </c>
      <c r="AG24" s="257"/>
      <c r="AH24" s="257"/>
      <c r="AI24" s="257"/>
      <c r="AJ24" s="261"/>
      <c r="AK24" s="85">
        <f t="shared" si="0"/>
        <v>325</v>
      </c>
      <c r="AL24" s="261">
        <f t="shared" si="1"/>
        <v>4</v>
      </c>
    </row>
    <row r="25" spans="1:38" x14ac:dyDescent="0.25">
      <c r="B25" s="648" t="s">
        <v>54</v>
      </c>
      <c r="C25" s="288" t="s">
        <v>7</v>
      </c>
      <c r="D25" s="170" t="s">
        <v>515</v>
      </c>
      <c r="E25" s="170" t="s">
        <v>81</v>
      </c>
      <c r="F25" s="269">
        <v>2015</v>
      </c>
      <c r="G25" s="279" t="s">
        <v>507</v>
      </c>
      <c r="H25" s="343"/>
      <c r="I25" s="82"/>
      <c r="J25" s="80"/>
      <c r="K25" s="82"/>
      <c r="L25" s="82"/>
      <c r="M25" s="82"/>
      <c r="N25" s="82"/>
      <c r="O25" s="81">
        <v>150</v>
      </c>
      <c r="P25" s="81"/>
      <c r="Q25" s="275"/>
      <c r="R25" s="165"/>
      <c r="S25" s="259">
        <v>150</v>
      </c>
      <c r="T25" s="82"/>
      <c r="U25" s="82"/>
      <c r="V25" s="82"/>
      <c r="W25" s="82"/>
      <c r="X25" s="82"/>
      <c r="Y25" s="81"/>
      <c r="Z25" s="81"/>
      <c r="AA25" s="81"/>
      <c r="AB25" s="256"/>
      <c r="AC25" s="256"/>
      <c r="AD25" s="256"/>
      <c r="AE25" s="256"/>
      <c r="AF25" s="256"/>
      <c r="AG25" s="256"/>
      <c r="AH25" s="256"/>
      <c r="AI25" s="256"/>
      <c r="AJ25" s="279"/>
      <c r="AK25" s="85">
        <f t="shared" si="0"/>
        <v>320</v>
      </c>
      <c r="AL25" s="261">
        <f t="shared" si="1"/>
        <v>2</v>
      </c>
    </row>
    <row r="26" spans="1:38" x14ac:dyDescent="0.25">
      <c r="A26" s="3">
        <v>36</v>
      </c>
      <c r="B26" s="648" t="s">
        <v>55</v>
      </c>
      <c r="C26" s="288" t="s">
        <v>10</v>
      </c>
      <c r="D26" s="170" t="s">
        <v>1030</v>
      </c>
      <c r="E26" s="170" t="s">
        <v>94</v>
      </c>
      <c r="F26" s="269">
        <v>2017</v>
      </c>
      <c r="G26" s="279" t="s">
        <v>506</v>
      </c>
      <c r="H26" s="342"/>
      <c r="I26" s="81"/>
      <c r="J26" s="79"/>
      <c r="K26" s="81"/>
      <c r="L26" s="81"/>
      <c r="M26" s="81"/>
      <c r="N26" s="81"/>
      <c r="O26" s="81"/>
      <c r="P26" s="81"/>
      <c r="Q26" s="259"/>
      <c r="R26" s="164"/>
      <c r="S26" s="259"/>
      <c r="T26" s="81"/>
      <c r="U26" s="81"/>
      <c r="V26" s="81"/>
      <c r="W26" s="81"/>
      <c r="X26" s="81">
        <v>36</v>
      </c>
      <c r="Y26" s="81"/>
      <c r="Z26" s="81"/>
      <c r="AA26" s="81">
        <v>81</v>
      </c>
      <c r="AB26" s="256"/>
      <c r="AC26" s="256">
        <v>36</v>
      </c>
      <c r="AD26" s="256"/>
      <c r="AE26" s="256"/>
      <c r="AF26" s="256">
        <v>125</v>
      </c>
      <c r="AG26" s="256"/>
      <c r="AH26" s="256"/>
      <c r="AI26" s="256"/>
      <c r="AJ26" s="279"/>
      <c r="AK26" s="85">
        <f t="shared" si="0"/>
        <v>318</v>
      </c>
      <c r="AL26" s="261">
        <f t="shared" si="1"/>
        <v>4</v>
      </c>
    </row>
    <row r="27" spans="1:38" x14ac:dyDescent="0.25">
      <c r="B27" s="648" t="s">
        <v>56</v>
      </c>
      <c r="C27" s="288" t="s">
        <v>23</v>
      </c>
      <c r="D27" s="170" t="s">
        <v>1047</v>
      </c>
      <c r="E27" s="170" t="s">
        <v>1048</v>
      </c>
      <c r="F27" s="269">
        <v>2015</v>
      </c>
      <c r="G27" s="279" t="s">
        <v>507</v>
      </c>
      <c r="H27" s="343"/>
      <c r="I27" s="82"/>
      <c r="J27" s="80"/>
      <c r="K27" s="82"/>
      <c r="L27" s="82"/>
      <c r="M27" s="82"/>
      <c r="N27" s="82"/>
      <c r="O27" s="82"/>
      <c r="P27" s="82"/>
      <c r="Q27" s="275"/>
      <c r="R27" s="165"/>
      <c r="S27" s="275"/>
      <c r="T27" s="82"/>
      <c r="U27" s="82"/>
      <c r="V27" s="82"/>
      <c r="W27" s="82"/>
      <c r="X27" s="82"/>
      <c r="Y27" s="81"/>
      <c r="Z27" s="81"/>
      <c r="AA27" s="81"/>
      <c r="AB27" s="256"/>
      <c r="AC27" s="256">
        <v>45</v>
      </c>
      <c r="AD27" s="256"/>
      <c r="AE27" s="256"/>
      <c r="AF27" s="256">
        <v>210</v>
      </c>
      <c r="AG27" s="256"/>
      <c r="AH27" s="256"/>
      <c r="AI27" s="256"/>
      <c r="AJ27" s="279"/>
      <c r="AK27" s="85">
        <f t="shared" si="0"/>
        <v>275</v>
      </c>
      <c r="AL27" s="261">
        <f t="shared" si="1"/>
        <v>2</v>
      </c>
    </row>
    <row r="28" spans="1:38" ht="0.75" hidden="1" customHeight="1" x14ac:dyDescent="0.25">
      <c r="B28" s="648" t="s">
        <v>57</v>
      </c>
      <c r="C28" s="288" t="s">
        <v>37</v>
      </c>
      <c r="D28" s="170" t="s">
        <v>570</v>
      </c>
      <c r="E28" s="170" t="s">
        <v>73</v>
      </c>
      <c r="F28" s="269">
        <v>2017</v>
      </c>
      <c r="G28" s="618" t="s">
        <v>507</v>
      </c>
      <c r="H28" s="342"/>
      <c r="I28" s="81"/>
      <c r="J28" s="79"/>
      <c r="K28" s="81"/>
      <c r="L28" s="81"/>
      <c r="M28" s="81"/>
      <c r="N28" s="81"/>
      <c r="O28" s="81"/>
      <c r="P28" s="81"/>
      <c r="Q28" s="259"/>
      <c r="R28" s="164"/>
      <c r="S28" s="259"/>
      <c r="T28" s="81"/>
      <c r="U28" s="81"/>
      <c r="V28" s="81"/>
      <c r="W28" s="81"/>
      <c r="X28" s="81"/>
      <c r="Y28" s="81"/>
      <c r="Z28" s="81"/>
      <c r="AA28" s="81"/>
      <c r="AB28" s="256"/>
      <c r="AC28" s="256"/>
      <c r="AD28" s="256"/>
      <c r="AE28" s="256"/>
      <c r="AF28" s="256"/>
      <c r="AG28" s="256"/>
      <c r="AH28" s="256"/>
      <c r="AI28" s="256"/>
      <c r="AJ28" s="279"/>
      <c r="AK28" s="85">
        <f t="shared" si="0"/>
        <v>0</v>
      </c>
      <c r="AL28" s="261">
        <f t="shared" si="1"/>
        <v>0</v>
      </c>
    </row>
    <row r="29" spans="1:38" x14ac:dyDescent="0.25">
      <c r="B29" s="648" t="s">
        <v>58</v>
      </c>
      <c r="C29" s="162" t="s">
        <v>13</v>
      </c>
      <c r="D29" s="26" t="s">
        <v>847</v>
      </c>
      <c r="E29" s="26" t="s">
        <v>112</v>
      </c>
      <c r="F29" s="256">
        <v>2015</v>
      </c>
      <c r="G29" s="618" t="s">
        <v>506</v>
      </c>
      <c r="H29" s="342"/>
      <c r="I29" s="81"/>
      <c r="J29" s="80"/>
      <c r="K29" s="81"/>
      <c r="L29" s="81"/>
      <c r="M29" s="81">
        <v>65</v>
      </c>
      <c r="N29" s="81"/>
      <c r="O29" s="81">
        <v>75</v>
      </c>
      <c r="P29" s="81"/>
      <c r="Q29" s="259"/>
      <c r="R29" s="164"/>
      <c r="S29" s="259"/>
      <c r="T29" s="81"/>
      <c r="U29" s="81">
        <v>70</v>
      </c>
      <c r="V29" s="81"/>
      <c r="W29" s="81"/>
      <c r="X29" s="81"/>
      <c r="Y29" s="81"/>
      <c r="Z29" s="81"/>
      <c r="AA29" s="81"/>
      <c r="AB29" s="256"/>
      <c r="AC29" s="256">
        <v>20</v>
      </c>
      <c r="AD29" s="256"/>
      <c r="AE29" s="256"/>
      <c r="AF29" s="256"/>
      <c r="AG29" s="256"/>
      <c r="AH29" s="256"/>
      <c r="AI29" s="256"/>
      <c r="AJ29" s="279"/>
      <c r="AK29" s="85">
        <f t="shared" si="0"/>
        <v>270</v>
      </c>
      <c r="AL29" s="261">
        <f t="shared" si="1"/>
        <v>4</v>
      </c>
    </row>
    <row r="30" spans="1:38" x14ac:dyDescent="0.25">
      <c r="B30" s="648" t="s">
        <v>59</v>
      </c>
      <c r="C30" s="1139" t="s">
        <v>7</v>
      </c>
      <c r="D30" s="1141" t="s">
        <v>670</v>
      </c>
      <c r="E30" s="1141" t="s">
        <v>78</v>
      </c>
      <c r="F30" s="653">
        <v>2015</v>
      </c>
      <c r="G30" s="2047" t="s">
        <v>507</v>
      </c>
      <c r="H30" s="345"/>
      <c r="I30" s="295"/>
      <c r="J30" s="327"/>
      <c r="K30" s="295">
        <v>80</v>
      </c>
      <c r="L30" s="295"/>
      <c r="M30" s="295"/>
      <c r="N30" s="295"/>
      <c r="O30" s="295"/>
      <c r="P30" s="295"/>
      <c r="Q30" s="294"/>
      <c r="R30" s="804"/>
      <c r="S30" s="294"/>
      <c r="T30" s="295"/>
      <c r="U30" s="295">
        <v>100</v>
      </c>
      <c r="V30" s="295"/>
      <c r="W30" s="295"/>
      <c r="X30" s="295"/>
      <c r="Y30" s="295"/>
      <c r="Z30" s="295"/>
      <c r="AA30" s="295"/>
      <c r="AB30" s="300">
        <v>43</v>
      </c>
      <c r="AC30" s="300"/>
      <c r="AD30" s="300"/>
      <c r="AE30" s="300"/>
      <c r="AF30" s="300"/>
      <c r="AG30" s="300"/>
      <c r="AH30" s="300"/>
      <c r="AI30" s="300"/>
      <c r="AJ30" s="328"/>
      <c r="AK30" s="85">
        <f t="shared" si="0"/>
        <v>253</v>
      </c>
      <c r="AL30" s="261">
        <f t="shared" si="1"/>
        <v>3</v>
      </c>
    </row>
    <row r="31" spans="1:38" x14ac:dyDescent="0.25">
      <c r="B31" s="648" t="s">
        <v>60</v>
      </c>
      <c r="C31" s="288" t="s">
        <v>812</v>
      </c>
      <c r="D31" s="170" t="s">
        <v>1056</v>
      </c>
      <c r="E31" s="170" t="s">
        <v>126</v>
      </c>
      <c r="F31" s="269">
        <v>2015</v>
      </c>
      <c r="G31" s="279" t="s">
        <v>507</v>
      </c>
      <c r="H31" s="343"/>
      <c r="I31" s="82"/>
      <c r="J31" s="80"/>
      <c r="K31" s="82"/>
      <c r="L31" s="82"/>
      <c r="M31" s="82"/>
      <c r="N31" s="82"/>
      <c r="O31" s="82"/>
      <c r="P31" s="82"/>
      <c r="Q31" s="275"/>
      <c r="R31" s="165"/>
      <c r="S31" s="275"/>
      <c r="T31" s="82"/>
      <c r="U31" s="82"/>
      <c r="V31" s="82"/>
      <c r="W31" s="82"/>
      <c r="X31" s="82"/>
      <c r="Y31" s="81"/>
      <c r="Z31" s="81"/>
      <c r="AA31" s="81"/>
      <c r="AB31" s="256"/>
      <c r="AC31" s="256">
        <v>34</v>
      </c>
      <c r="AD31" s="256"/>
      <c r="AE31" s="256"/>
      <c r="AF31" s="256">
        <v>130</v>
      </c>
      <c r="AG31" s="256"/>
      <c r="AH31" s="256"/>
      <c r="AI31" s="256"/>
      <c r="AJ31" s="279"/>
      <c r="AK31" s="85">
        <f t="shared" si="0"/>
        <v>184</v>
      </c>
      <c r="AL31" s="261">
        <f t="shared" si="1"/>
        <v>2</v>
      </c>
    </row>
    <row r="32" spans="1:38" x14ac:dyDescent="0.25">
      <c r="B32" s="648" t="s">
        <v>61</v>
      </c>
      <c r="C32" s="162" t="s">
        <v>13</v>
      </c>
      <c r="D32" s="26" t="s">
        <v>847</v>
      </c>
      <c r="E32" s="26" t="s">
        <v>773</v>
      </c>
      <c r="F32" s="164">
        <v>2018</v>
      </c>
      <c r="G32" s="618" t="s">
        <v>506</v>
      </c>
      <c r="H32" s="342"/>
      <c r="I32" s="81"/>
      <c r="J32" s="80"/>
      <c r="K32" s="81"/>
      <c r="L32" s="81"/>
      <c r="M32" s="81">
        <v>60</v>
      </c>
      <c r="N32" s="81"/>
      <c r="O32" s="81">
        <v>70</v>
      </c>
      <c r="P32" s="81"/>
      <c r="Q32" s="259"/>
      <c r="R32" s="164"/>
      <c r="S32" s="259"/>
      <c r="T32" s="81"/>
      <c r="U32" s="81"/>
      <c r="V32" s="81"/>
      <c r="W32" s="81"/>
      <c r="X32" s="81"/>
      <c r="Y32" s="81"/>
      <c r="Z32" s="81"/>
      <c r="AA32" s="81"/>
      <c r="AB32" s="256"/>
      <c r="AC32" s="256">
        <v>17</v>
      </c>
      <c r="AD32" s="256"/>
      <c r="AE32" s="256"/>
      <c r="AF32" s="256"/>
      <c r="AG32" s="256"/>
      <c r="AH32" s="256"/>
      <c r="AI32" s="256"/>
      <c r="AJ32" s="279"/>
      <c r="AK32" s="85">
        <f t="shared" si="0"/>
        <v>177</v>
      </c>
      <c r="AL32" s="261">
        <f t="shared" si="1"/>
        <v>3</v>
      </c>
    </row>
    <row r="33" spans="2:38" x14ac:dyDescent="0.25">
      <c r="B33" s="648" t="s">
        <v>62</v>
      </c>
      <c r="C33" s="297" t="s">
        <v>10</v>
      </c>
      <c r="D33" s="281" t="s">
        <v>711</v>
      </c>
      <c r="E33" s="281" t="s">
        <v>712</v>
      </c>
      <c r="F33" s="271">
        <v>2015</v>
      </c>
      <c r="G33" s="619" t="s">
        <v>506</v>
      </c>
      <c r="H33" s="343"/>
      <c r="I33" s="82"/>
      <c r="J33" s="80"/>
      <c r="K33" s="82"/>
      <c r="L33" s="82">
        <v>27</v>
      </c>
      <c r="M33" s="82"/>
      <c r="N33" s="82"/>
      <c r="O33" s="82">
        <v>90</v>
      </c>
      <c r="P33" s="82"/>
      <c r="Q33" s="275"/>
      <c r="R33" s="165"/>
      <c r="S33" s="275"/>
      <c r="T33" s="82">
        <v>28</v>
      </c>
      <c r="U33" s="82"/>
      <c r="V33" s="82"/>
      <c r="W33" s="82"/>
      <c r="X33" s="82"/>
      <c r="Y33" s="81"/>
      <c r="Z33" s="81"/>
      <c r="AA33" s="81"/>
      <c r="AB33" s="256"/>
      <c r="AC33" s="256"/>
      <c r="AD33" s="256"/>
      <c r="AE33" s="256"/>
      <c r="AF33" s="256"/>
      <c r="AG33" s="256"/>
      <c r="AH33" s="256"/>
      <c r="AI33" s="256"/>
      <c r="AJ33" s="279"/>
      <c r="AK33" s="85">
        <f t="shared" si="0"/>
        <v>175</v>
      </c>
      <c r="AL33" s="261">
        <f t="shared" si="1"/>
        <v>3</v>
      </c>
    </row>
    <row r="34" spans="2:38" x14ac:dyDescent="0.25">
      <c r="B34" s="648" t="s">
        <v>62</v>
      </c>
      <c r="C34" s="288" t="s">
        <v>10</v>
      </c>
      <c r="D34" s="170" t="s">
        <v>521</v>
      </c>
      <c r="E34" s="170" t="s">
        <v>166</v>
      </c>
      <c r="F34" s="269">
        <v>2020</v>
      </c>
      <c r="G34" s="618" t="s">
        <v>507</v>
      </c>
      <c r="H34" s="343"/>
      <c r="I34" s="82"/>
      <c r="J34" s="80"/>
      <c r="K34" s="82"/>
      <c r="L34" s="82"/>
      <c r="M34" s="82"/>
      <c r="N34" s="82"/>
      <c r="O34" s="82"/>
      <c r="P34" s="82"/>
      <c r="Q34" s="275"/>
      <c r="R34" s="165"/>
      <c r="S34" s="259"/>
      <c r="T34" s="81"/>
      <c r="U34" s="81"/>
      <c r="V34" s="81"/>
      <c r="W34" s="81"/>
      <c r="X34" s="81">
        <v>12</v>
      </c>
      <c r="Y34" s="81"/>
      <c r="Z34" s="81"/>
      <c r="AA34" s="81"/>
      <c r="AB34" s="256"/>
      <c r="AC34" s="256">
        <v>15</v>
      </c>
      <c r="AD34" s="256"/>
      <c r="AE34" s="256"/>
      <c r="AF34" s="256">
        <v>90</v>
      </c>
      <c r="AG34" s="256"/>
      <c r="AH34" s="256"/>
      <c r="AI34" s="256"/>
      <c r="AJ34" s="279"/>
      <c r="AK34" s="85">
        <f t="shared" si="0"/>
        <v>147</v>
      </c>
      <c r="AL34" s="261">
        <f t="shared" si="1"/>
        <v>3</v>
      </c>
    </row>
    <row r="35" spans="2:38" x14ac:dyDescent="0.25">
      <c r="B35" s="648" t="s">
        <v>63</v>
      </c>
      <c r="C35" s="297" t="s">
        <v>453</v>
      </c>
      <c r="D35" s="281" t="s">
        <v>797</v>
      </c>
      <c r="E35" s="281" t="s">
        <v>798</v>
      </c>
      <c r="F35" s="271">
        <v>2015</v>
      </c>
      <c r="G35" s="261" t="s">
        <v>506</v>
      </c>
      <c r="H35" s="343">
        <v>38</v>
      </c>
      <c r="I35" s="82"/>
      <c r="J35" s="80"/>
      <c r="K35" s="82"/>
      <c r="L35" s="82">
        <v>24</v>
      </c>
      <c r="M35" s="82"/>
      <c r="N35" s="82"/>
      <c r="O35" s="82"/>
      <c r="P35" s="82">
        <v>16</v>
      </c>
      <c r="Q35" s="275"/>
      <c r="R35" s="165"/>
      <c r="S35" s="259"/>
      <c r="T35" s="81"/>
      <c r="U35" s="81"/>
      <c r="V35" s="81"/>
      <c r="W35" s="81"/>
      <c r="X35" s="81">
        <v>22</v>
      </c>
      <c r="Y35" s="81"/>
      <c r="Z35" s="81"/>
      <c r="AA35" s="81"/>
      <c r="AB35" s="256"/>
      <c r="AC35" s="256"/>
      <c r="AD35" s="256"/>
      <c r="AE35" s="256"/>
      <c r="AF35" s="256"/>
      <c r="AG35" s="256"/>
      <c r="AH35" s="256"/>
      <c r="AI35" s="256"/>
      <c r="AJ35" s="279"/>
      <c r="AK35" s="85">
        <f t="shared" si="0"/>
        <v>140</v>
      </c>
      <c r="AL35" s="261">
        <f t="shared" si="1"/>
        <v>4</v>
      </c>
    </row>
    <row r="36" spans="2:38" x14ac:dyDescent="0.25">
      <c r="B36" s="648" t="s">
        <v>64</v>
      </c>
      <c r="C36" s="162" t="s">
        <v>1055</v>
      </c>
      <c r="D36" s="26" t="s">
        <v>1052</v>
      </c>
      <c r="E36" s="26" t="s">
        <v>137</v>
      </c>
      <c r="F36" s="256">
        <v>2017</v>
      </c>
      <c r="G36" s="279" t="s">
        <v>507</v>
      </c>
      <c r="H36" s="343"/>
      <c r="I36" s="82"/>
      <c r="J36" s="80"/>
      <c r="K36" s="82"/>
      <c r="L36" s="82"/>
      <c r="M36" s="82"/>
      <c r="N36" s="82"/>
      <c r="O36" s="82"/>
      <c r="P36" s="82"/>
      <c r="Q36" s="275"/>
      <c r="R36" s="165"/>
      <c r="S36" s="275"/>
      <c r="T36" s="82"/>
      <c r="U36" s="82"/>
      <c r="V36" s="82"/>
      <c r="W36" s="82"/>
      <c r="X36" s="82"/>
      <c r="Y36" s="81"/>
      <c r="Z36" s="81"/>
      <c r="AA36" s="81"/>
      <c r="AB36" s="256"/>
      <c r="AC36" s="256">
        <v>13</v>
      </c>
      <c r="AD36" s="256"/>
      <c r="AE36" s="256"/>
      <c r="AF36" s="256">
        <v>98</v>
      </c>
      <c r="AG36" s="256"/>
      <c r="AH36" s="256"/>
      <c r="AI36" s="256"/>
      <c r="AJ36" s="279"/>
      <c r="AK36" s="85">
        <f t="shared" si="0"/>
        <v>131</v>
      </c>
      <c r="AL36" s="261">
        <f t="shared" si="1"/>
        <v>2</v>
      </c>
    </row>
    <row r="37" spans="2:38" ht="6.75" hidden="1" customHeight="1" thickBot="1" x14ac:dyDescent="0.3">
      <c r="B37" s="648" t="s">
        <v>97</v>
      </c>
      <c r="C37" s="288" t="s">
        <v>14</v>
      </c>
      <c r="D37" s="170" t="s">
        <v>171</v>
      </c>
      <c r="E37" s="170" t="s">
        <v>94</v>
      </c>
      <c r="F37" s="269">
        <v>2015</v>
      </c>
      <c r="G37" s="279" t="s">
        <v>506</v>
      </c>
      <c r="H37" s="343"/>
      <c r="I37" s="82"/>
      <c r="J37" s="80"/>
      <c r="K37" s="82"/>
      <c r="L37" s="82"/>
      <c r="M37" s="82"/>
      <c r="N37" s="82"/>
      <c r="O37" s="82"/>
      <c r="P37" s="82"/>
      <c r="Q37" s="275"/>
      <c r="R37" s="165"/>
      <c r="S37" s="275"/>
      <c r="T37" s="82"/>
      <c r="U37" s="82"/>
      <c r="V37" s="82"/>
      <c r="W37" s="82"/>
      <c r="X37" s="82"/>
      <c r="Y37" s="81"/>
      <c r="Z37" s="81"/>
      <c r="AA37" s="81"/>
      <c r="AB37" s="256"/>
      <c r="AC37" s="256"/>
      <c r="AD37" s="256"/>
      <c r="AE37" s="256"/>
      <c r="AF37" s="256"/>
      <c r="AG37" s="256"/>
      <c r="AH37" s="256"/>
      <c r="AI37" s="256"/>
      <c r="AJ37" s="261"/>
      <c r="AK37" s="85">
        <f t="shared" ref="AK37:AK55" si="2">SUM(H37:AI37)+(AL37*10)</f>
        <v>0</v>
      </c>
      <c r="AL37" s="261">
        <f t="shared" ref="AL37:AL55" si="3">COUNTA(H37:AI37)+(AJ37/10)</f>
        <v>0</v>
      </c>
    </row>
    <row r="38" spans="2:38" hidden="1" x14ac:dyDescent="0.25">
      <c r="B38" s="648" t="s">
        <v>98</v>
      </c>
      <c r="C38" s="288" t="s">
        <v>37</v>
      </c>
      <c r="D38" s="170" t="s">
        <v>571</v>
      </c>
      <c r="E38" s="170" t="s">
        <v>572</v>
      </c>
      <c r="F38" s="269">
        <v>2015</v>
      </c>
      <c r="G38" s="618" t="s">
        <v>507</v>
      </c>
      <c r="H38" s="342"/>
      <c r="I38" s="81"/>
      <c r="J38" s="79"/>
      <c r="K38" s="81"/>
      <c r="L38" s="81"/>
      <c r="M38" s="81"/>
      <c r="N38" s="81"/>
      <c r="O38" s="81"/>
      <c r="P38" s="81"/>
      <c r="Q38" s="259"/>
      <c r="R38" s="164"/>
      <c r="S38" s="259"/>
      <c r="T38" s="81"/>
      <c r="U38" s="81"/>
      <c r="V38" s="81"/>
      <c r="W38" s="81"/>
      <c r="X38" s="81"/>
      <c r="Y38" s="81"/>
      <c r="Z38" s="81"/>
      <c r="AA38" s="81"/>
      <c r="AB38" s="256"/>
      <c r="AC38" s="256"/>
      <c r="AD38" s="256"/>
      <c r="AE38" s="256"/>
      <c r="AF38" s="256"/>
      <c r="AG38" s="256"/>
      <c r="AH38" s="256"/>
      <c r="AI38" s="256"/>
      <c r="AJ38" s="279"/>
      <c r="AK38" s="85">
        <f t="shared" si="2"/>
        <v>0</v>
      </c>
      <c r="AL38" s="261">
        <f t="shared" si="3"/>
        <v>0</v>
      </c>
    </row>
    <row r="39" spans="2:38" hidden="1" x14ac:dyDescent="0.25">
      <c r="B39" s="648" t="s">
        <v>99</v>
      </c>
      <c r="C39" s="288" t="s">
        <v>673</v>
      </c>
      <c r="D39" s="170" t="s">
        <v>719</v>
      </c>
      <c r="E39" s="170" t="s">
        <v>136</v>
      </c>
      <c r="F39" s="269">
        <v>2014</v>
      </c>
      <c r="G39" s="279" t="s">
        <v>506</v>
      </c>
      <c r="H39" s="343"/>
      <c r="I39" s="82"/>
      <c r="J39" s="80"/>
      <c r="K39" s="82"/>
      <c r="L39" s="82"/>
      <c r="M39" s="82"/>
      <c r="N39" s="82"/>
      <c r="O39" s="82"/>
      <c r="P39" s="82"/>
      <c r="Q39" s="275"/>
      <c r="R39" s="165"/>
      <c r="S39" s="275"/>
      <c r="T39" s="82"/>
      <c r="U39" s="82"/>
      <c r="V39" s="82"/>
      <c r="W39" s="82"/>
      <c r="X39" s="82"/>
      <c r="Y39" s="81"/>
      <c r="Z39" s="81"/>
      <c r="AA39" s="81"/>
      <c r="AB39" s="256"/>
      <c r="AC39" s="256"/>
      <c r="AD39" s="256"/>
      <c r="AE39" s="256"/>
      <c r="AF39" s="256"/>
      <c r="AG39" s="256"/>
      <c r="AH39" s="256"/>
      <c r="AI39" s="256"/>
      <c r="AJ39" s="279"/>
      <c r="AK39" s="85">
        <f t="shared" si="2"/>
        <v>0</v>
      </c>
      <c r="AL39" s="261">
        <f t="shared" si="3"/>
        <v>0</v>
      </c>
    </row>
    <row r="40" spans="2:38" hidden="1" x14ac:dyDescent="0.25">
      <c r="B40" s="648" t="s">
        <v>100</v>
      </c>
      <c r="C40" s="297" t="s">
        <v>13</v>
      </c>
      <c r="D40" s="281" t="s">
        <v>511</v>
      </c>
      <c r="E40" s="281" t="s">
        <v>131</v>
      </c>
      <c r="F40" s="271">
        <v>2016</v>
      </c>
      <c r="G40" s="279" t="s">
        <v>506</v>
      </c>
      <c r="H40" s="162"/>
      <c r="I40" s="81"/>
      <c r="J40" s="79"/>
      <c r="K40" s="81"/>
      <c r="L40" s="81"/>
      <c r="M40" s="81"/>
      <c r="N40" s="81"/>
      <c r="O40" s="81"/>
      <c r="P40" s="82"/>
      <c r="Q40" s="259"/>
      <c r="R40" s="164"/>
      <c r="S40" s="259"/>
      <c r="T40" s="81"/>
      <c r="U40" s="81"/>
      <c r="V40" s="82"/>
      <c r="W40" s="82"/>
      <c r="X40" s="82"/>
      <c r="Y40" s="82"/>
      <c r="Z40" s="82"/>
      <c r="AA40" s="82"/>
      <c r="AB40" s="257"/>
      <c r="AC40" s="257"/>
      <c r="AD40" s="257"/>
      <c r="AE40" s="257"/>
      <c r="AF40" s="257"/>
      <c r="AG40" s="257"/>
      <c r="AH40" s="257"/>
      <c r="AI40" s="256"/>
      <c r="AJ40" s="279"/>
      <c r="AK40" s="85">
        <f t="shared" si="2"/>
        <v>0</v>
      </c>
      <c r="AL40" s="261">
        <f t="shared" si="3"/>
        <v>0</v>
      </c>
    </row>
    <row r="41" spans="2:38" x14ac:dyDescent="0.25">
      <c r="B41" s="648" t="s">
        <v>101</v>
      </c>
      <c r="C41" s="161" t="s">
        <v>6</v>
      </c>
      <c r="D41" s="83" t="s">
        <v>151</v>
      </c>
      <c r="E41" s="83" t="s">
        <v>640</v>
      </c>
      <c r="F41" s="257">
        <v>2015</v>
      </c>
      <c r="G41" s="619" t="s">
        <v>507</v>
      </c>
      <c r="H41" s="342"/>
      <c r="I41" s="81"/>
      <c r="J41" s="79"/>
      <c r="K41" s="81"/>
      <c r="L41" s="81"/>
      <c r="M41" s="81">
        <v>85</v>
      </c>
      <c r="N41" s="81"/>
      <c r="O41" s="81"/>
      <c r="P41" s="81"/>
      <c r="Q41" s="259"/>
      <c r="R41" s="164"/>
      <c r="S41" s="259"/>
      <c r="T41" s="81"/>
      <c r="U41" s="81"/>
      <c r="V41" s="81"/>
      <c r="W41" s="81"/>
      <c r="X41" s="81"/>
      <c r="Y41" s="81"/>
      <c r="Z41" s="81"/>
      <c r="AA41" s="81"/>
      <c r="AB41" s="256"/>
      <c r="AC41" s="256"/>
      <c r="AD41" s="256"/>
      <c r="AE41" s="256"/>
      <c r="AF41" s="256"/>
      <c r="AG41" s="256"/>
      <c r="AH41" s="256"/>
      <c r="AI41" s="256"/>
      <c r="AJ41" s="279">
        <v>20</v>
      </c>
      <c r="AK41" s="85">
        <f t="shared" si="2"/>
        <v>115</v>
      </c>
      <c r="AL41" s="261">
        <f t="shared" si="3"/>
        <v>3</v>
      </c>
    </row>
    <row r="42" spans="2:38" x14ac:dyDescent="0.25">
      <c r="B42" s="648" t="s">
        <v>102</v>
      </c>
      <c r="C42" s="298" t="s">
        <v>14</v>
      </c>
      <c r="D42" s="299" t="s">
        <v>995</v>
      </c>
      <c r="E42" s="299" t="s">
        <v>142</v>
      </c>
      <c r="F42" s="300">
        <v>2017</v>
      </c>
      <c r="G42" s="2047" t="s">
        <v>506</v>
      </c>
      <c r="H42" s="346"/>
      <c r="I42" s="326"/>
      <c r="J42" s="327"/>
      <c r="K42" s="326"/>
      <c r="L42" s="326"/>
      <c r="M42" s="326"/>
      <c r="N42" s="326"/>
      <c r="O42" s="326"/>
      <c r="P42" s="326"/>
      <c r="Q42" s="315"/>
      <c r="R42" s="1136"/>
      <c r="S42" s="315"/>
      <c r="T42" s="326"/>
      <c r="U42" s="295">
        <v>75</v>
      </c>
      <c r="V42" s="295"/>
      <c r="W42" s="295"/>
      <c r="X42" s="295">
        <v>20</v>
      </c>
      <c r="Y42" s="295"/>
      <c r="Z42" s="295"/>
      <c r="AA42" s="295"/>
      <c r="AB42" s="300"/>
      <c r="AC42" s="300"/>
      <c r="AD42" s="300"/>
      <c r="AE42" s="300"/>
      <c r="AF42" s="300"/>
      <c r="AG42" s="300"/>
      <c r="AH42" s="300"/>
      <c r="AI42" s="300"/>
      <c r="AJ42" s="328"/>
      <c r="AK42" s="85">
        <f t="shared" si="2"/>
        <v>115</v>
      </c>
      <c r="AL42" s="261">
        <f t="shared" si="3"/>
        <v>2</v>
      </c>
    </row>
    <row r="43" spans="2:38" x14ac:dyDescent="0.25">
      <c r="B43" s="648" t="s">
        <v>103</v>
      </c>
      <c r="C43" s="298" t="s">
        <v>932</v>
      </c>
      <c r="D43" s="299" t="s">
        <v>933</v>
      </c>
      <c r="E43" s="299" t="s">
        <v>149</v>
      </c>
      <c r="F43" s="300">
        <v>2016</v>
      </c>
      <c r="G43" s="279" t="s">
        <v>507</v>
      </c>
      <c r="H43" s="346"/>
      <c r="I43" s="295"/>
      <c r="J43" s="327"/>
      <c r="K43" s="326"/>
      <c r="L43" s="326"/>
      <c r="M43" s="326"/>
      <c r="N43" s="295"/>
      <c r="O43" s="295"/>
      <c r="P43" s="295"/>
      <c r="Q43" s="315"/>
      <c r="R43" s="1136"/>
      <c r="S43" s="294">
        <v>95</v>
      </c>
      <c r="T43" s="295"/>
      <c r="U43" s="295"/>
      <c r="V43" s="295"/>
      <c r="W43" s="295"/>
      <c r="X43" s="295"/>
      <c r="Y43" s="326"/>
      <c r="Z43" s="326"/>
      <c r="AA43" s="326"/>
      <c r="AB43" s="293"/>
      <c r="AC43" s="293"/>
      <c r="AD43" s="293"/>
      <c r="AE43" s="293"/>
      <c r="AF43" s="293"/>
      <c r="AG43" s="293"/>
      <c r="AH43" s="293"/>
      <c r="AI43" s="293"/>
      <c r="AJ43" s="328"/>
      <c r="AK43" s="85">
        <f t="shared" si="2"/>
        <v>105</v>
      </c>
      <c r="AL43" s="261">
        <f t="shared" si="3"/>
        <v>1</v>
      </c>
    </row>
    <row r="44" spans="2:38" ht="16.5" customHeight="1" x14ac:dyDescent="0.25">
      <c r="B44" s="648" t="s">
        <v>104</v>
      </c>
      <c r="C44" s="298" t="s">
        <v>129</v>
      </c>
      <c r="D44" s="299" t="s">
        <v>574</v>
      </c>
      <c r="E44" s="299" t="s">
        <v>76</v>
      </c>
      <c r="F44" s="300">
        <v>2015</v>
      </c>
      <c r="G44" s="618" t="s">
        <v>507</v>
      </c>
      <c r="H44" s="298"/>
      <c r="I44" s="295"/>
      <c r="J44" s="327"/>
      <c r="K44" s="326"/>
      <c r="L44" s="326"/>
      <c r="M44" s="326"/>
      <c r="N44" s="326"/>
      <c r="O44" s="326"/>
      <c r="P44" s="295"/>
      <c r="Q44" s="294"/>
      <c r="R44" s="804"/>
      <c r="S44" s="294"/>
      <c r="T44" s="295"/>
      <c r="U44" s="295"/>
      <c r="V44" s="295"/>
      <c r="W44" s="295"/>
      <c r="X44" s="295"/>
      <c r="Y44" s="295"/>
      <c r="Z44" s="295"/>
      <c r="AA44" s="295"/>
      <c r="AB44" s="300">
        <v>42</v>
      </c>
      <c r="AC44" s="300"/>
      <c r="AD44" s="300"/>
      <c r="AE44" s="300"/>
      <c r="AF44" s="300"/>
      <c r="AG44" s="300"/>
      <c r="AH44" s="300"/>
      <c r="AI44" s="300"/>
      <c r="AJ44" s="328">
        <v>20</v>
      </c>
      <c r="AK44" s="85">
        <f t="shared" si="2"/>
        <v>72</v>
      </c>
      <c r="AL44" s="261">
        <f t="shared" si="3"/>
        <v>3</v>
      </c>
    </row>
    <row r="45" spans="2:38" x14ac:dyDescent="0.25">
      <c r="B45" s="648" t="s">
        <v>105</v>
      </c>
      <c r="C45" s="298" t="s">
        <v>795</v>
      </c>
      <c r="D45" s="299" t="s">
        <v>903</v>
      </c>
      <c r="E45" s="299" t="s">
        <v>89</v>
      </c>
      <c r="F45" s="300">
        <v>2018</v>
      </c>
      <c r="G45" s="261" t="s">
        <v>507</v>
      </c>
      <c r="H45" s="346"/>
      <c r="I45" s="326"/>
      <c r="J45" s="327"/>
      <c r="K45" s="326"/>
      <c r="L45" s="326"/>
      <c r="M45" s="326"/>
      <c r="N45" s="326"/>
      <c r="O45" s="326"/>
      <c r="P45" s="326"/>
      <c r="Q45" s="294">
        <v>24</v>
      </c>
      <c r="R45" s="1136"/>
      <c r="S45" s="294"/>
      <c r="T45" s="295"/>
      <c r="U45" s="295"/>
      <c r="V45" s="295"/>
      <c r="W45" s="295"/>
      <c r="X45" s="295">
        <v>17</v>
      </c>
      <c r="Y45" s="295"/>
      <c r="Z45" s="295"/>
      <c r="AA45" s="295"/>
      <c r="AB45" s="300"/>
      <c r="AC45" s="300"/>
      <c r="AD45" s="300"/>
      <c r="AE45" s="300"/>
      <c r="AF45" s="300"/>
      <c r="AG45" s="300"/>
      <c r="AH45" s="300"/>
      <c r="AI45" s="300"/>
      <c r="AJ45" s="328"/>
      <c r="AK45" s="85">
        <f t="shared" si="2"/>
        <v>61</v>
      </c>
      <c r="AL45" s="261">
        <f t="shared" si="3"/>
        <v>2</v>
      </c>
    </row>
    <row r="46" spans="2:38" ht="15" customHeight="1" x14ac:dyDescent="0.25">
      <c r="B46" s="648" t="s">
        <v>106</v>
      </c>
      <c r="C46" s="298" t="s">
        <v>10</v>
      </c>
      <c r="D46" s="299" t="s">
        <v>655</v>
      </c>
      <c r="E46" s="299" t="s">
        <v>166</v>
      </c>
      <c r="F46" s="300">
        <v>2015</v>
      </c>
      <c r="G46" s="2047" t="s">
        <v>506</v>
      </c>
      <c r="H46" s="345"/>
      <c r="I46" s="295"/>
      <c r="J46" s="296"/>
      <c r="K46" s="295"/>
      <c r="L46" s="295">
        <v>43</v>
      </c>
      <c r="M46" s="295"/>
      <c r="N46" s="295"/>
      <c r="O46" s="295"/>
      <c r="P46" s="295"/>
      <c r="Q46" s="294"/>
      <c r="R46" s="804"/>
      <c r="S46" s="294"/>
      <c r="T46" s="295"/>
      <c r="U46" s="295"/>
      <c r="V46" s="295"/>
      <c r="W46" s="295"/>
      <c r="X46" s="295"/>
      <c r="Y46" s="295"/>
      <c r="Z46" s="295"/>
      <c r="AA46" s="295"/>
      <c r="AB46" s="300"/>
      <c r="AC46" s="300"/>
      <c r="AD46" s="300"/>
      <c r="AE46" s="300"/>
      <c r="AF46" s="300"/>
      <c r="AG46" s="300"/>
      <c r="AH46" s="300"/>
      <c r="AI46" s="300"/>
      <c r="AJ46" s="328"/>
      <c r="AK46" s="85">
        <f t="shared" si="2"/>
        <v>53</v>
      </c>
      <c r="AL46" s="261">
        <f t="shared" si="3"/>
        <v>1</v>
      </c>
    </row>
    <row r="47" spans="2:38" ht="15" customHeight="1" x14ac:dyDescent="0.25">
      <c r="B47" s="648" t="s">
        <v>107</v>
      </c>
      <c r="C47" s="162" t="s">
        <v>71</v>
      </c>
      <c r="D47" s="26" t="s">
        <v>1046</v>
      </c>
      <c r="E47" s="26" t="s">
        <v>166</v>
      </c>
      <c r="F47" s="256">
        <v>2015</v>
      </c>
      <c r="G47" s="279" t="s">
        <v>507</v>
      </c>
      <c r="H47" s="343"/>
      <c r="I47" s="82"/>
      <c r="J47" s="80"/>
      <c r="K47" s="82"/>
      <c r="L47" s="82"/>
      <c r="M47" s="82"/>
      <c r="N47" s="82"/>
      <c r="O47" s="82"/>
      <c r="P47" s="82"/>
      <c r="Q47" s="275"/>
      <c r="R47" s="165"/>
      <c r="S47" s="275"/>
      <c r="T47" s="82"/>
      <c r="U47" s="82"/>
      <c r="V47" s="82"/>
      <c r="W47" s="82"/>
      <c r="X47" s="82"/>
      <c r="Y47" s="81"/>
      <c r="Z47" s="81"/>
      <c r="AA47" s="81"/>
      <c r="AB47" s="256"/>
      <c r="AC47" s="256">
        <v>26</v>
      </c>
      <c r="AD47" s="256"/>
      <c r="AE47" s="256"/>
      <c r="AF47" s="256"/>
      <c r="AG47" s="256"/>
      <c r="AH47" s="256"/>
      <c r="AI47" s="256"/>
      <c r="AJ47" s="279"/>
      <c r="AK47" s="85">
        <f t="shared" si="2"/>
        <v>36</v>
      </c>
      <c r="AL47" s="261">
        <f t="shared" si="3"/>
        <v>1</v>
      </c>
    </row>
    <row r="48" spans="2:38" ht="15" customHeight="1" x14ac:dyDescent="0.25">
      <c r="B48" s="648" t="s">
        <v>108</v>
      </c>
      <c r="C48" s="162" t="s">
        <v>129</v>
      </c>
      <c r="D48" s="26" t="s">
        <v>612</v>
      </c>
      <c r="E48" s="26" t="s">
        <v>1023</v>
      </c>
      <c r="F48" s="256">
        <v>2013</v>
      </c>
      <c r="G48" s="618" t="s">
        <v>507</v>
      </c>
      <c r="H48" s="342"/>
      <c r="I48" s="81"/>
      <c r="J48" s="79"/>
      <c r="K48" s="81"/>
      <c r="L48" s="81"/>
      <c r="M48" s="81"/>
      <c r="N48" s="81"/>
      <c r="O48" s="81"/>
      <c r="P48" s="81"/>
      <c r="Q48" s="259"/>
      <c r="R48" s="164"/>
      <c r="S48" s="259"/>
      <c r="T48" s="81"/>
      <c r="U48" s="81"/>
      <c r="V48" s="81"/>
      <c r="W48" s="81"/>
      <c r="X48" s="81">
        <v>24</v>
      </c>
      <c r="Y48" s="81"/>
      <c r="Z48" s="81"/>
      <c r="AA48" s="81"/>
      <c r="AB48" s="256"/>
      <c r="AC48" s="256"/>
      <c r="AD48" s="256"/>
      <c r="AE48" s="256"/>
      <c r="AF48" s="256"/>
      <c r="AG48" s="256"/>
      <c r="AH48" s="256"/>
      <c r="AI48" s="256"/>
      <c r="AJ48" s="279"/>
      <c r="AK48" s="85">
        <f t="shared" si="2"/>
        <v>34</v>
      </c>
      <c r="AL48" s="261">
        <f t="shared" si="3"/>
        <v>1</v>
      </c>
    </row>
    <row r="49" spans="2:38" ht="15" customHeight="1" x14ac:dyDescent="0.25">
      <c r="B49" s="648" t="s">
        <v>109</v>
      </c>
      <c r="C49" s="162" t="s">
        <v>907</v>
      </c>
      <c r="D49" s="26" t="s">
        <v>1043</v>
      </c>
      <c r="E49" s="26" t="s">
        <v>76</v>
      </c>
      <c r="F49" s="256">
        <v>2015</v>
      </c>
      <c r="G49" s="279" t="s">
        <v>507</v>
      </c>
      <c r="H49" s="343"/>
      <c r="I49" s="82"/>
      <c r="J49" s="80"/>
      <c r="K49" s="82"/>
      <c r="L49" s="82"/>
      <c r="M49" s="82"/>
      <c r="N49" s="82"/>
      <c r="O49" s="82"/>
      <c r="P49" s="82"/>
      <c r="Q49" s="275"/>
      <c r="R49" s="165"/>
      <c r="S49" s="275"/>
      <c r="T49" s="82"/>
      <c r="U49" s="82"/>
      <c r="V49" s="82"/>
      <c r="W49" s="82"/>
      <c r="X49" s="82"/>
      <c r="Y49" s="81"/>
      <c r="Z49" s="81"/>
      <c r="AA49" s="81"/>
      <c r="AB49" s="256"/>
      <c r="AC49" s="256">
        <v>24</v>
      </c>
      <c r="AD49" s="256"/>
      <c r="AE49" s="256"/>
      <c r="AF49" s="256"/>
      <c r="AG49" s="256"/>
      <c r="AH49" s="256"/>
      <c r="AI49" s="256"/>
      <c r="AJ49" s="279"/>
      <c r="AK49" s="85">
        <f t="shared" si="2"/>
        <v>34</v>
      </c>
      <c r="AL49" s="261">
        <f t="shared" si="3"/>
        <v>1</v>
      </c>
    </row>
    <row r="50" spans="2:38" ht="15" customHeight="1" x14ac:dyDescent="0.25">
      <c r="B50" s="648" t="s">
        <v>110</v>
      </c>
      <c r="C50" s="162" t="s">
        <v>129</v>
      </c>
      <c r="D50" s="26" t="s">
        <v>970</v>
      </c>
      <c r="E50" s="26" t="s">
        <v>76</v>
      </c>
      <c r="F50" s="256">
        <v>2015</v>
      </c>
      <c r="G50" s="279" t="s">
        <v>507</v>
      </c>
      <c r="H50" s="343"/>
      <c r="I50" s="82"/>
      <c r="J50" s="80"/>
      <c r="K50" s="82"/>
      <c r="L50" s="82"/>
      <c r="M50" s="82"/>
      <c r="N50" s="82"/>
      <c r="O50" s="82"/>
      <c r="P50" s="82"/>
      <c r="Q50" s="275"/>
      <c r="R50" s="165"/>
      <c r="S50" s="275"/>
      <c r="T50" s="81">
        <v>20</v>
      </c>
      <c r="U50" s="81"/>
      <c r="V50" s="81"/>
      <c r="W50" s="81"/>
      <c r="X50" s="81"/>
      <c r="Y50" s="81"/>
      <c r="Z50" s="81"/>
      <c r="AA50" s="81"/>
      <c r="AB50" s="256"/>
      <c r="AC50" s="256"/>
      <c r="AD50" s="256"/>
      <c r="AE50" s="256"/>
      <c r="AF50" s="256"/>
      <c r="AG50" s="256"/>
      <c r="AH50" s="256"/>
      <c r="AI50" s="256"/>
      <c r="AJ50" s="279"/>
      <c r="AK50" s="85">
        <f t="shared" si="2"/>
        <v>30</v>
      </c>
      <c r="AL50" s="261">
        <f t="shared" si="3"/>
        <v>1</v>
      </c>
    </row>
    <row r="51" spans="2:38" ht="15" customHeight="1" x14ac:dyDescent="0.25">
      <c r="B51" s="648" t="s">
        <v>329</v>
      </c>
      <c r="C51" s="162" t="s">
        <v>812</v>
      </c>
      <c r="D51" s="26" t="s">
        <v>519</v>
      </c>
      <c r="E51" s="26" t="s">
        <v>455</v>
      </c>
      <c r="F51" s="256">
        <v>2015</v>
      </c>
      <c r="G51" s="279" t="s">
        <v>507</v>
      </c>
      <c r="H51" s="343"/>
      <c r="I51" s="82"/>
      <c r="J51" s="80"/>
      <c r="K51" s="82"/>
      <c r="L51" s="82"/>
      <c r="M51" s="82"/>
      <c r="N51" s="82"/>
      <c r="O51" s="82"/>
      <c r="P51" s="82"/>
      <c r="Q51" s="275"/>
      <c r="R51" s="165"/>
      <c r="S51" s="275"/>
      <c r="T51" s="82"/>
      <c r="U51" s="82"/>
      <c r="V51" s="82"/>
      <c r="W51" s="82"/>
      <c r="X51" s="82"/>
      <c r="Y51" s="81"/>
      <c r="Z51" s="81"/>
      <c r="AA51" s="81"/>
      <c r="AB51" s="256"/>
      <c r="AC51" s="256">
        <v>16</v>
      </c>
      <c r="AD51" s="256"/>
      <c r="AE51" s="256"/>
      <c r="AF51" s="256"/>
      <c r="AG51" s="256"/>
      <c r="AH51" s="256"/>
      <c r="AI51" s="256"/>
      <c r="AJ51" s="279"/>
      <c r="AK51" s="85">
        <f t="shared" si="2"/>
        <v>26</v>
      </c>
      <c r="AL51" s="261">
        <f t="shared" si="3"/>
        <v>1</v>
      </c>
    </row>
    <row r="52" spans="2:38" ht="15" customHeight="1" x14ac:dyDescent="0.25">
      <c r="B52" s="648" t="s">
        <v>330</v>
      </c>
      <c r="C52" s="162" t="s">
        <v>907</v>
      </c>
      <c r="D52" s="26" t="s">
        <v>1044</v>
      </c>
      <c r="E52" s="26" t="s">
        <v>178</v>
      </c>
      <c r="F52" s="256">
        <v>2017</v>
      </c>
      <c r="G52" s="279" t="s">
        <v>507</v>
      </c>
      <c r="H52" s="343"/>
      <c r="I52" s="82"/>
      <c r="J52" s="80"/>
      <c r="K52" s="82"/>
      <c r="L52" s="82"/>
      <c r="M52" s="82"/>
      <c r="N52" s="82"/>
      <c r="O52" s="82"/>
      <c r="P52" s="82"/>
      <c r="Q52" s="275"/>
      <c r="R52" s="165"/>
      <c r="S52" s="275"/>
      <c r="T52" s="82"/>
      <c r="U52" s="82"/>
      <c r="V52" s="82"/>
      <c r="W52" s="82"/>
      <c r="X52" s="82"/>
      <c r="Y52" s="81"/>
      <c r="Z52" s="81"/>
      <c r="AA52" s="81"/>
      <c r="AB52" s="256"/>
      <c r="AC52" s="256">
        <v>14</v>
      </c>
      <c r="AD52" s="256"/>
      <c r="AE52" s="256"/>
      <c r="AF52" s="256"/>
      <c r="AG52" s="256"/>
      <c r="AH52" s="256"/>
      <c r="AI52" s="256"/>
      <c r="AJ52" s="279"/>
      <c r="AK52" s="85">
        <f t="shared" si="2"/>
        <v>24</v>
      </c>
      <c r="AL52" s="261">
        <f t="shared" si="3"/>
        <v>1</v>
      </c>
    </row>
    <row r="53" spans="2:38" ht="15" customHeight="1" x14ac:dyDescent="0.25">
      <c r="B53" s="648" t="s">
        <v>331</v>
      </c>
      <c r="C53" s="162" t="s">
        <v>907</v>
      </c>
      <c r="D53" s="26" t="s">
        <v>1045</v>
      </c>
      <c r="E53" s="26" t="s">
        <v>477</v>
      </c>
      <c r="F53" s="256">
        <v>2016</v>
      </c>
      <c r="G53" s="279" t="s">
        <v>507</v>
      </c>
      <c r="H53" s="343"/>
      <c r="I53" s="82"/>
      <c r="J53" s="80"/>
      <c r="K53" s="82"/>
      <c r="L53" s="82"/>
      <c r="M53" s="82"/>
      <c r="N53" s="82"/>
      <c r="O53" s="82"/>
      <c r="P53" s="82"/>
      <c r="Q53" s="275"/>
      <c r="R53" s="165"/>
      <c r="S53" s="275"/>
      <c r="T53" s="82"/>
      <c r="U53" s="82"/>
      <c r="V53" s="82"/>
      <c r="W53" s="82"/>
      <c r="X53" s="82"/>
      <c r="Y53" s="81"/>
      <c r="Z53" s="81"/>
      <c r="AA53" s="81"/>
      <c r="AB53" s="256"/>
      <c r="AC53" s="256">
        <v>12</v>
      </c>
      <c r="AD53" s="256"/>
      <c r="AE53" s="256"/>
      <c r="AF53" s="256"/>
      <c r="AG53" s="256"/>
      <c r="AH53" s="256"/>
      <c r="AI53" s="256"/>
      <c r="AJ53" s="279"/>
      <c r="AK53" s="85">
        <f t="shared" si="2"/>
        <v>22</v>
      </c>
      <c r="AL53" s="261">
        <f t="shared" si="3"/>
        <v>1</v>
      </c>
    </row>
    <row r="54" spans="2:38" ht="15" customHeight="1" x14ac:dyDescent="0.25">
      <c r="B54" s="648" t="s">
        <v>332</v>
      </c>
      <c r="C54" s="162" t="s">
        <v>1055</v>
      </c>
      <c r="D54" s="26" t="s">
        <v>1053</v>
      </c>
      <c r="E54" s="26" t="s">
        <v>1054</v>
      </c>
      <c r="F54" s="256">
        <v>2015</v>
      </c>
      <c r="G54" s="279" t="s">
        <v>507</v>
      </c>
      <c r="H54" s="343"/>
      <c r="I54" s="82"/>
      <c r="J54" s="80"/>
      <c r="K54" s="82"/>
      <c r="L54" s="82"/>
      <c r="M54" s="82"/>
      <c r="N54" s="82"/>
      <c r="O54" s="82"/>
      <c r="P54" s="82"/>
      <c r="Q54" s="275"/>
      <c r="R54" s="165"/>
      <c r="S54" s="275"/>
      <c r="T54" s="82"/>
      <c r="U54" s="82"/>
      <c r="V54" s="82"/>
      <c r="W54" s="82"/>
      <c r="X54" s="82"/>
      <c r="Y54" s="81"/>
      <c r="Z54" s="81"/>
      <c r="AA54" s="81"/>
      <c r="AB54" s="256"/>
      <c r="AC54" s="256">
        <v>11</v>
      </c>
      <c r="AD54" s="256"/>
      <c r="AE54" s="256"/>
      <c r="AF54" s="256"/>
      <c r="AG54" s="256"/>
      <c r="AH54" s="256"/>
      <c r="AI54" s="256"/>
      <c r="AJ54" s="279"/>
      <c r="AK54" s="85">
        <f t="shared" si="2"/>
        <v>21</v>
      </c>
      <c r="AL54" s="261">
        <f t="shared" si="3"/>
        <v>1</v>
      </c>
    </row>
    <row r="55" spans="2:38" ht="15.75" thickBot="1" x14ac:dyDescent="0.3">
      <c r="B55" s="2128" t="s">
        <v>333</v>
      </c>
      <c r="C55" s="657" t="s">
        <v>608</v>
      </c>
      <c r="D55" s="239" t="s">
        <v>865</v>
      </c>
      <c r="E55" s="239" t="s">
        <v>173</v>
      </c>
      <c r="F55" s="276">
        <v>2018</v>
      </c>
      <c r="G55" s="505" t="s">
        <v>506</v>
      </c>
      <c r="H55" s="1594"/>
      <c r="I55" s="1596"/>
      <c r="J55" s="929"/>
      <c r="K55" s="1596"/>
      <c r="L55" s="1596"/>
      <c r="M55" s="1596"/>
      <c r="N55" s="1596"/>
      <c r="O55" s="1596"/>
      <c r="P55" s="1596"/>
      <c r="Q55" s="1595"/>
      <c r="R55" s="962"/>
      <c r="S55" s="1595"/>
      <c r="T55" s="1596"/>
      <c r="U55" s="1596"/>
      <c r="V55" s="1596"/>
      <c r="W55" s="1596"/>
      <c r="X55" s="1596"/>
      <c r="Y55" s="238"/>
      <c r="Z55" s="238"/>
      <c r="AA55" s="238"/>
      <c r="AB55" s="276"/>
      <c r="AC55" s="276"/>
      <c r="AD55" s="276"/>
      <c r="AE55" s="276"/>
      <c r="AF55" s="276"/>
      <c r="AG55" s="276"/>
      <c r="AH55" s="276"/>
      <c r="AI55" s="276"/>
      <c r="AJ55" s="505">
        <v>20</v>
      </c>
      <c r="AK55" s="1597">
        <f t="shared" si="2"/>
        <v>20</v>
      </c>
      <c r="AL55" s="1314">
        <f t="shared" si="3"/>
        <v>2</v>
      </c>
    </row>
    <row r="56" spans="2:38" ht="15.75" thickBot="1" x14ac:dyDescent="0.3">
      <c r="B56" s="94"/>
      <c r="H56" s="354">
        <f t="shared" ref="H56:AL56" si="4">SUM(H5:H55)</f>
        <v>407</v>
      </c>
      <c r="I56" s="255">
        <f t="shared" si="4"/>
        <v>100</v>
      </c>
      <c r="J56" s="255">
        <f t="shared" si="4"/>
        <v>201</v>
      </c>
      <c r="K56" s="255">
        <f t="shared" si="4"/>
        <v>1450</v>
      </c>
      <c r="L56" s="255">
        <f t="shared" si="4"/>
        <v>496</v>
      </c>
      <c r="M56" s="255">
        <f t="shared" si="4"/>
        <v>1630</v>
      </c>
      <c r="N56" s="255">
        <f t="shared" si="4"/>
        <v>200</v>
      </c>
      <c r="O56" s="255">
        <f t="shared" si="4"/>
        <v>1595</v>
      </c>
      <c r="P56" s="255">
        <f t="shared" si="4"/>
        <v>431</v>
      </c>
      <c r="Q56" s="278">
        <f>SUM(Q5:Q55)</f>
        <v>441</v>
      </c>
      <c r="R56" s="1163">
        <f t="shared" si="4"/>
        <v>115</v>
      </c>
      <c r="S56" s="278">
        <f t="shared" si="4"/>
        <v>1595</v>
      </c>
      <c r="T56" s="255">
        <f t="shared" si="4"/>
        <v>502</v>
      </c>
      <c r="U56" s="255">
        <f t="shared" si="4"/>
        <v>1595</v>
      </c>
      <c r="V56" s="255">
        <f t="shared" si="4"/>
        <v>0</v>
      </c>
      <c r="W56" s="255">
        <f t="shared" si="4"/>
        <v>182</v>
      </c>
      <c r="X56" s="255">
        <f t="shared" si="4"/>
        <v>758</v>
      </c>
      <c r="Y56" s="255">
        <f t="shared" si="4"/>
        <v>98</v>
      </c>
      <c r="Z56" s="255">
        <f t="shared" si="4"/>
        <v>767</v>
      </c>
      <c r="AA56" s="255">
        <f>SUM(AA5:AA55)</f>
        <v>2116</v>
      </c>
      <c r="AB56" s="255">
        <f t="shared" ref="AB56:AH56" si="5">SUM(AB5:AB55)</f>
        <v>574</v>
      </c>
      <c r="AC56" s="255">
        <f t="shared" si="5"/>
        <v>817</v>
      </c>
      <c r="AD56" s="255">
        <f t="shared" si="5"/>
        <v>125</v>
      </c>
      <c r="AE56" s="255">
        <f t="shared" si="5"/>
        <v>200</v>
      </c>
      <c r="AF56" s="255">
        <f t="shared" si="5"/>
        <v>2697</v>
      </c>
      <c r="AG56" s="255">
        <f t="shared" si="5"/>
        <v>98</v>
      </c>
      <c r="AH56" s="255">
        <f t="shared" si="5"/>
        <v>0</v>
      </c>
      <c r="AI56" s="255">
        <f t="shared" si="4"/>
        <v>0</v>
      </c>
      <c r="AJ56" s="1163">
        <f t="shared" si="4"/>
        <v>190</v>
      </c>
      <c r="AK56" s="278">
        <f t="shared" si="4"/>
        <v>21590</v>
      </c>
      <c r="AL56" s="495">
        <f t="shared" si="4"/>
        <v>240</v>
      </c>
    </row>
    <row r="57" spans="2:38" ht="45" x14ac:dyDescent="0.25">
      <c r="H57" s="640" t="s">
        <v>777</v>
      </c>
      <c r="I57" s="874" t="s">
        <v>517</v>
      </c>
      <c r="J57" s="507" t="s">
        <v>778</v>
      </c>
      <c r="K57" s="641" t="s">
        <v>341</v>
      </c>
      <c r="L57" s="642" t="s">
        <v>777</v>
      </c>
      <c r="M57" s="641" t="s">
        <v>341</v>
      </c>
      <c r="N57" s="513" t="s">
        <v>342</v>
      </c>
      <c r="O57" s="641" t="s">
        <v>341</v>
      </c>
      <c r="P57" s="642" t="s">
        <v>777</v>
      </c>
      <c r="Q57" s="642" t="s">
        <v>777</v>
      </c>
      <c r="R57" s="508" t="s">
        <v>784</v>
      </c>
      <c r="S57" s="641" t="s">
        <v>341</v>
      </c>
      <c r="T57" s="642" t="s">
        <v>777</v>
      </c>
      <c r="U57" s="1166" t="s">
        <v>341</v>
      </c>
      <c r="V57" s="633" t="s">
        <v>342</v>
      </c>
      <c r="W57" s="507" t="s">
        <v>778</v>
      </c>
      <c r="X57" s="1310" t="s">
        <v>777</v>
      </c>
      <c r="Y57" s="1474" t="s">
        <v>1010</v>
      </c>
      <c r="Z57" s="539" t="s">
        <v>1012</v>
      </c>
      <c r="AA57" s="1254" t="s">
        <v>997</v>
      </c>
      <c r="AB57" s="539" t="s">
        <v>1002</v>
      </c>
      <c r="AC57" s="1310" t="s">
        <v>777</v>
      </c>
      <c r="AD57" s="1311" t="s">
        <v>517</v>
      </c>
      <c r="AE57" s="507" t="s">
        <v>778</v>
      </c>
      <c r="AF57" s="1476" t="s">
        <v>1005</v>
      </c>
      <c r="AG57" s="1256" t="s">
        <v>1007</v>
      </c>
      <c r="AH57" s="539" t="s">
        <v>1008</v>
      </c>
      <c r="AI57" s="1477" t="s">
        <v>1009</v>
      </c>
      <c r="AJ57" s="643" t="s">
        <v>713</v>
      </c>
    </row>
    <row r="58" spans="2:38" ht="54" customHeight="1" thickBot="1" x14ac:dyDescent="0.3">
      <c r="H58" s="644" t="s">
        <v>776</v>
      </c>
      <c r="I58" s="930" t="s">
        <v>776</v>
      </c>
      <c r="J58" s="549" t="s">
        <v>779</v>
      </c>
      <c r="K58" s="645" t="s">
        <v>841</v>
      </c>
      <c r="L58" s="646" t="s">
        <v>781</v>
      </c>
      <c r="M58" s="645" t="s">
        <v>782</v>
      </c>
      <c r="N58" s="545" t="s">
        <v>782</v>
      </c>
      <c r="O58" s="645" t="s">
        <v>785</v>
      </c>
      <c r="P58" s="646" t="s">
        <v>887</v>
      </c>
      <c r="Q58" s="646" t="s">
        <v>786</v>
      </c>
      <c r="R58" s="1131" t="s">
        <v>788</v>
      </c>
      <c r="S58" s="1165" t="s">
        <v>918</v>
      </c>
      <c r="T58" s="1169" t="s">
        <v>914</v>
      </c>
      <c r="U58" s="1167" t="s">
        <v>920</v>
      </c>
      <c r="V58" s="1172" t="s">
        <v>916</v>
      </c>
      <c r="W58" s="549" t="s">
        <v>921</v>
      </c>
      <c r="X58" s="646" t="s">
        <v>922</v>
      </c>
      <c r="Y58" s="1475" t="s">
        <v>1011</v>
      </c>
      <c r="Z58" s="549" t="s">
        <v>1013</v>
      </c>
      <c r="AA58" s="646" t="s">
        <v>998</v>
      </c>
      <c r="AB58" s="549" t="s">
        <v>1003</v>
      </c>
      <c r="AC58" s="646" t="s">
        <v>924</v>
      </c>
      <c r="AD58" s="930" t="s">
        <v>924</v>
      </c>
      <c r="AE58" s="549" t="s">
        <v>1004</v>
      </c>
      <c r="AF58" s="1479" t="s">
        <v>1006</v>
      </c>
      <c r="AG58" s="546" t="s">
        <v>1006</v>
      </c>
      <c r="AH58" s="549" t="s">
        <v>1073</v>
      </c>
      <c r="AI58" s="1480" t="s">
        <v>926</v>
      </c>
      <c r="AJ58" s="649" t="s">
        <v>737</v>
      </c>
    </row>
    <row r="59" spans="2:38" x14ac:dyDescent="0.25">
      <c r="B59" s="3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</row>
    <row r="60" spans="2:38" x14ac:dyDescent="0.25">
      <c r="B60" s="3"/>
    </row>
    <row r="61" spans="2:38" x14ac:dyDescent="0.25">
      <c r="B61" s="3"/>
    </row>
    <row r="62" spans="2:38" x14ac:dyDescent="0.25">
      <c r="B62" s="3"/>
    </row>
    <row r="63" spans="2:38" x14ac:dyDescent="0.25">
      <c r="B63" s="3"/>
    </row>
    <row r="64" spans="2:38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115" spans="2:17" x14ac:dyDescent="0.25">
      <c r="B115" s="3"/>
      <c r="F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</sheetData>
  <sortState xmlns:xlrd2="http://schemas.microsoft.com/office/spreadsheetml/2017/richdata2" ref="C5:AL55">
    <sortCondition descending="1" ref="AK5:AK55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2"/>
  <sheetViews>
    <sheetView zoomScaleNormal="100" workbookViewId="0">
      <selection activeCell="A4" sqref="A4"/>
    </sheetView>
  </sheetViews>
  <sheetFormatPr defaultRowHeight="15" x14ac:dyDescent="0.25"/>
  <cols>
    <col min="1" max="1" width="5.5703125" customWidth="1"/>
    <col min="2" max="2" width="15" customWidth="1"/>
    <col min="3" max="3" width="14.28515625" customWidth="1"/>
    <col min="4" max="4" width="9.85546875" customWidth="1"/>
    <col min="5" max="5" width="6.85546875" customWidth="1"/>
    <col min="6" max="6" width="3.28515625" style="6" customWidth="1"/>
    <col min="7" max="10" width="6" style="6" customWidth="1"/>
    <col min="11" max="13" width="6" style="5" customWidth="1"/>
    <col min="14" max="15" width="6" style="6" customWidth="1"/>
    <col min="16" max="17" width="6" style="5" customWidth="1"/>
    <col min="18" max="18" width="5.85546875" style="5" customWidth="1"/>
    <col min="19" max="20" width="5.42578125" style="5" bestFit="1" customWidth="1"/>
    <col min="21" max="21" width="5.5703125" style="5" bestFit="1" customWidth="1"/>
    <col min="22" max="22" width="5.85546875" style="5" customWidth="1"/>
    <col min="23" max="24" width="5.42578125" style="5" customWidth="1"/>
    <col min="25" max="25" width="5.28515625" style="5" bestFit="1" customWidth="1"/>
    <col min="26" max="28" width="5.42578125" style="5" bestFit="1" customWidth="1"/>
    <col min="29" max="29" width="5.7109375" style="5" customWidth="1"/>
    <col min="30" max="30" width="5.5703125" style="5" customWidth="1"/>
    <col min="31" max="31" width="4.85546875" style="5" customWidth="1"/>
    <col min="32" max="32" width="5.5703125" style="5" bestFit="1" customWidth="1"/>
    <col min="33" max="33" width="5.5703125" style="5" customWidth="1"/>
    <col min="34" max="35" width="5.42578125" style="5" bestFit="1" customWidth="1"/>
    <col min="36" max="36" width="5.140625" style="5" bestFit="1" customWidth="1"/>
    <col min="37" max="37" width="5.85546875" style="5" bestFit="1" customWidth="1"/>
    <col min="38" max="38" width="5.42578125" style="5" bestFit="1" customWidth="1"/>
    <col min="39" max="39" width="4.5703125" style="5" customWidth="1"/>
    <col min="40" max="40" width="6.42578125" style="5" customWidth="1"/>
    <col min="41" max="41" width="7.7109375" style="6" customWidth="1"/>
    <col min="42" max="42" width="5.85546875" style="6" customWidth="1"/>
    <col min="43" max="43" width="1.7109375" customWidth="1"/>
    <col min="44" max="44" width="5.140625" customWidth="1"/>
    <col min="45" max="45" width="6.7109375" customWidth="1"/>
    <col min="46" max="46" width="10.140625" customWidth="1"/>
    <col min="47" max="47" width="7.140625" style="3" customWidth="1"/>
  </cols>
  <sheetData>
    <row r="1" spans="1:47" ht="15.75" customHeight="1" x14ac:dyDescent="0.25">
      <c r="A1" s="5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5"/>
      <c r="AP1" s="5"/>
    </row>
    <row r="2" spans="1:47" ht="15.75" thickBot="1" x14ac:dyDescent="0.3">
      <c r="A2" s="2"/>
      <c r="B2" s="1"/>
      <c r="C2" s="1"/>
      <c r="D2" s="1"/>
      <c r="E2" s="1" t="s">
        <v>516</v>
      </c>
      <c r="F2" s="2"/>
      <c r="G2" s="96">
        <v>1</v>
      </c>
      <c r="H2" s="96">
        <v>2</v>
      </c>
      <c r="I2" s="96">
        <v>3</v>
      </c>
      <c r="J2" s="96">
        <v>4</v>
      </c>
      <c r="K2" s="96">
        <v>6</v>
      </c>
      <c r="L2" s="96">
        <v>7</v>
      </c>
      <c r="M2" s="96">
        <v>8</v>
      </c>
      <c r="N2" s="96">
        <v>9</v>
      </c>
      <c r="O2" s="96">
        <v>12</v>
      </c>
      <c r="P2" s="334">
        <v>14</v>
      </c>
      <c r="Q2" s="334">
        <v>15</v>
      </c>
      <c r="R2" s="334">
        <v>16</v>
      </c>
      <c r="S2" s="334">
        <v>17</v>
      </c>
      <c r="T2" s="334">
        <v>18</v>
      </c>
      <c r="U2" s="334">
        <v>20</v>
      </c>
      <c r="V2" s="334">
        <v>22</v>
      </c>
      <c r="W2" s="334">
        <v>23</v>
      </c>
      <c r="X2" s="334">
        <v>24</v>
      </c>
      <c r="Y2" s="334">
        <v>27</v>
      </c>
      <c r="Z2" s="334">
        <v>28</v>
      </c>
      <c r="AA2" s="334">
        <v>29</v>
      </c>
      <c r="AB2" s="334">
        <v>30</v>
      </c>
      <c r="AC2" s="334">
        <v>33</v>
      </c>
      <c r="AD2" s="334">
        <v>35</v>
      </c>
      <c r="AE2" s="334">
        <v>36</v>
      </c>
      <c r="AF2" s="334">
        <v>37</v>
      </c>
      <c r="AG2" s="334">
        <v>38</v>
      </c>
      <c r="AH2" s="334">
        <v>39</v>
      </c>
      <c r="AI2" s="334">
        <v>40</v>
      </c>
      <c r="AJ2" s="334">
        <v>42</v>
      </c>
      <c r="AK2" s="334">
        <v>43</v>
      </c>
      <c r="AL2" s="2">
        <v>43</v>
      </c>
      <c r="AM2" s="2">
        <v>44</v>
      </c>
      <c r="AN2" s="2"/>
      <c r="AO2" s="5"/>
      <c r="AP2" s="5"/>
    </row>
    <row r="3" spans="1:47" ht="39" customHeight="1" thickBot="1" x14ac:dyDescent="0.3">
      <c r="A3" s="2"/>
      <c r="B3" s="84" t="s">
        <v>160</v>
      </c>
      <c r="C3" s="348"/>
      <c r="D3" s="348"/>
      <c r="E3" s="348"/>
      <c r="F3" s="2"/>
      <c r="G3" s="1601" t="s">
        <v>777</v>
      </c>
      <c r="H3" s="1602" t="s">
        <v>517</v>
      </c>
      <c r="I3" s="1603" t="s">
        <v>778</v>
      </c>
      <c r="J3" s="1604" t="s">
        <v>344</v>
      </c>
      <c r="K3" s="1605" t="s">
        <v>342</v>
      </c>
      <c r="L3" s="1606" t="s">
        <v>777</v>
      </c>
      <c r="M3" s="1602" t="s">
        <v>517</v>
      </c>
      <c r="N3" s="1605" t="s">
        <v>342</v>
      </c>
      <c r="O3" s="1603" t="s">
        <v>784</v>
      </c>
      <c r="P3" s="1607" t="s">
        <v>342</v>
      </c>
      <c r="Q3" s="1606" t="s">
        <v>777</v>
      </c>
      <c r="R3" s="1602" t="s">
        <v>517</v>
      </c>
      <c r="S3" s="1608" t="s">
        <v>777</v>
      </c>
      <c r="T3" s="1602" t="s">
        <v>517</v>
      </c>
      <c r="U3" s="1609" t="s">
        <v>784</v>
      </c>
      <c r="V3" s="1610" t="s">
        <v>342</v>
      </c>
      <c r="W3" s="1611" t="s">
        <v>777</v>
      </c>
      <c r="X3" s="1612" t="s">
        <v>517</v>
      </c>
      <c r="Y3" s="1610" t="s">
        <v>342</v>
      </c>
      <c r="Z3" s="1613" t="s">
        <v>778</v>
      </c>
      <c r="AA3" s="1611" t="s">
        <v>777</v>
      </c>
      <c r="AB3" s="1612" t="s">
        <v>517</v>
      </c>
      <c r="AC3" s="1616" t="s">
        <v>1012</v>
      </c>
      <c r="AD3" s="1617" t="s">
        <v>997</v>
      </c>
      <c r="AE3" s="1618" t="s">
        <v>999</v>
      </c>
      <c r="AF3" s="1615" t="s">
        <v>1000</v>
      </c>
      <c r="AG3" s="1616" t="s">
        <v>1002</v>
      </c>
      <c r="AH3" s="1606" t="s">
        <v>777</v>
      </c>
      <c r="AI3" s="1602" t="s">
        <v>517</v>
      </c>
      <c r="AJ3" s="1603" t="s">
        <v>778</v>
      </c>
      <c r="AK3" s="1618" t="s">
        <v>1007</v>
      </c>
      <c r="AL3" s="1616" t="s">
        <v>1008</v>
      </c>
      <c r="AM3" s="1619" t="s">
        <v>1009</v>
      </c>
      <c r="AN3" s="491" t="s">
        <v>713</v>
      </c>
      <c r="AO3" s="166"/>
      <c r="AP3" s="166"/>
    </row>
    <row r="4" spans="1:47" ht="50.25" customHeight="1" thickBot="1" x14ac:dyDescent="0.3">
      <c r="A4" s="179" t="s">
        <v>3</v>
      </c>
      <c r="B4" s="1620" t="s">
        <v>4</v>
      </c>
      <c r="C4" s="1621" t="s">
        <v>40</v>
      </c>
      <c r="D4" s="1621" t="s">
        <v>41</v>
      </c>
      <c r="E4" s="1622" t="s">
        <v>429</v>
      </c>
      <c r="F4" s="1622" t="s">
        <v>523</v>
      </c>
      <c r="G4" s="1623" t="s">
        <v>776</v>
      </c>
      <c r="H4" s="1624" t="s">
        <v>776</v>
      </c>
      <c r="I4" s="1625" t="s">
        <v>779</v>
      </c>
      <c r="J4" s="1614" t="s">
        <v>780</v>
      </c>
      <c r="K4" s="1626" t="s">
        <v>842</v>
      </c>
      <c r="L4" s="1627" t="s">
        <v>781</v>
      </c>
      <c r="M4" s="1624" t="s">
        <v>781</v>
      </c>
      <c r="N4" s="1626" t="s">
        <v>782</v>
      </c>
      <c r="O4" s="1625" t="s">
        <v>791</v>
      </c>
      <c r="P4" s="1628" t="s">
        <v>785</v>
      </c>
      <c r="Q4" s="1627" t="s">
        <v>887</v>
      </c>
      <c r="R4" s="1624" t="s">
        <v>887</v>
      </c>
      <c r="S4" s="1629" t="s">
        <v>786</v>
      </c>
      <c r="T4" s="1624" t="s">
        <v>786</v>
      </c>
      <c r="U4" s="1630" t="s">
        <v>788</v>
      </c>
      <c r="V4" s="1631" t="s">
        <v>915</v>
      </c>
      <c r="W4" s="1632" t="s">
        <v>914</v>
      </c>
      <c r="X4" s="1633" t="s">
        <v>914</v>
      </c>
      <c r="Y4" s="1634" t="s">
        <v>916</v>
      </c>
      <c r="Z4" s="1180" t="s">
        <v>921</v>
      </c>
      <c r="AA4" s="1632" t="s">
        <v>922</v>
      </c>
      <c r="AB4" s="1633" t="s">
        <v>922</v>
      </c>
      <c r="AC4" s="1516" t="s">
        <v>1013</v>
      </c>
      <c r="AD4" s="1520" t="s">
        <v>998</v>
      </c>
      <c r="AE4" s="1517" t="s">
        <v>998</v>
      </c>
      <c r="AF4" s="1635" t="s">
        <v>1001</v>
      </c>
      <c r="AG4" s="1516" t="s">
        <v>1003</v>
      </c>
      <c r="AH4" s="1520" t="s">
        <v>924</v>
      </c>
      <c r="AI4" s="1515" t="s">
        <v>924</v>
      </c>
      <c r="AJ4" s="1516" t="s">
        <v>1004</v>
      </c>
      <c r="AK4" s="1517" t="s">
        <v>1006</v>
      </c>
      <c r="AL4" s="1516" t="s">
        <v>1073</v>
      </c>
      <c r="AM4" s="1636" t="s">
        <v>926</v>
      </c>
      <c r="AN4" s="1637" t="s">
        <v>737</v>
      </c>
      <c r="AO4" s="1638" t="s">
        <v>19</v>
      </c>
      <c r="AP4" s="1639" t="s">
        <v>379</v>
      </c>
    </row>
    <row r="5" spans="1:47" s="3" customFormat="1" ht="17.25" customHeight="1" x14ac:dyDescent="0.25">
      <c r="A5" s="889" t="s">
        <v>31</v>
      </c>
      <c r="B5" s="1014" t="s">
        <v>14</v>
      </c>
      <c r="C5" s="1015" t="s">
        <v>119</v>
      </c>
      <c r="D5" s="1015" t="s">
        <v>75</v>
      </c>
      <c r="E5" s="1016">
        <v>2013</v>
      </c>
      <c r="F5" s="1016" t="s">
        <v>506</v>
      </c>
      <c r="G5" s="1018"/>
      <c r="H5" s="1020">
        <v>75</v>
      </c>
      <c r="I5" s="1020">
        <v>85</v>
      </c>
      <c r="J5" s="1021"/>
      <c r="K5" s="1020">
        <v>200</v>
      </c>
      <c r="L5" s="1020"/>
      <c r="M5" s="1020">
        <v>85</v>
      </c>
      <c r="N5" s="1020">
        <v>170</v>
      </c>
      <c r="O5" s="1020">
        <v>75</v>
      </c>
      <c r="P5" s="1019">
        <v>170</v>
      </c>
      <c r="Q5" s="1020"/>
      <c r="R5" s="1020">
        <v>75</v>
      </c>
      <c r="S5" s="1019"/>
      <c r="T5" s="1020">
        <v>75</v>
      </c>
      <c r="U5" s="1164">
        <v>100</v>
      </c>
      <c r="V5" s="1246">
        <v>170</v>
      </c>
      <c r="W5" s="1020">
        <v>200</v>
      </c>
      <c r="X5" s="1023"/>
      <c r="Y5" s="1020">
        <v>170</v>
      </c>
      <c r="Z5" s="1020"/>
      <c r="AA5" s="1020">
        <v>200</v>
      </c>
      <c r="AB5" s="1020"/>
      <c r="AC5" s="1020">
        <v>81</v>
      </c>
      <c r="AD5" s="1020">
        <v>230</v>
      </c>
      <c r="AE5" s="1016"/>
      <c r="AF5" s="1016"/>
      <c r="AG5" s="1016">
        <v>87</v>
      </c>
      <c r="AH5" s="1016">
        <v>200</v>
      </c>
      <c r="AI5" s="1016"/>
      <c r="AJ5" s="1016">
        <v>75</v>
      </c>
      <c r="AK5" s="1016"/>
      <c r="AL5" s="1016"/>
      <c r="AM5" s="1186"/>
      <c r="AN5" s="1183"/>
      <c r="AO5" s="2129">
        <f t="shared" ref="AO5:AO36" si="0">SUM(G5:AM5)+(AP5*10)</f>
        <v>2713</v>
      </c>
      <c r="AP5" s="1183">
        <f>COUNTA(G5:AM5)+(AN5/10)</f>
        <v>19</v>
      </c>
    </row>
    <row r="6" spans="1:47" s="3" customFormat="1" ht="17.25" customHeight="1" x14ac:dyDescent="0.25">
      <c r="A6" s="890" t="s">
        <v>32</v>
      </c>
      <c r="B6" s="860" t="s">
        <v>457</v>
      </c>
      <c r="C6" s="861" t="s">
        <v>458</v>
      </c>
      <c r="D6" s="861" t="s">
        <v>76</v>
      </c>
      <c r="E6" s="862">
        <v>2013</v>
      </c>
      <c r="F6" s="862" t="s">
        <v>506</v>
      </c>
      <c r="G6" s="864"/>
      <c r="H6" s="866">
        <v>63</v>
      </c>
      <c r="I6" s="866"/>
      <c r="J6" s="866"/>
      <c r="K6" s="866"/>
      <c r="L6" s="866"/>
      <c r="M6" s="866">
        <v>63</v>
      </c>
      <c r="N6" s="866">
        <v>150</v>
      </c>
      <c r="O6" s="866">
        <v>57</v>
      </c>
      <c r="P6" s="865">
        <v>200</v>
      </c>
      <c r="Q6" s="866"/>
      <c r="R6" s="866">
        <v>100</v>
      </c>
      <c r="S6" s="865"/>
      <c r="T6" s="866"/>
      <c r="U6" s="868">
        <v>57</v>
      </c>
      <c r="V6" s="1144">
        <v>200</v>
      </c>
      <c r="W6" s="866">
        <v>170</v>
      </c>
      <c r="X6" s="870"/>
      <c r="Y6" s="866">
        <v>200</v>
      </c>
      <c r="Z6" s="866">
        <v>105</v>
      </c>
      <c r="AA6" s="866"/>
      <c r="AB6" s="866">
        <v>125</v>
      </c>
      <c r="AC6" s="866">
        <v>105</v>
      </c>
      <c r="AD6" s="866">
        <v>260</v>
      </c>
      <c r="AE6" s="862"/>
      <c r="AF6" s="862"/>
      <c r="AG6" s="862"/>
      <c r="AH6" s="862"/>
      <c r="AI6" s="862"/>
      <c r="AJ6" s="862">
        <v>90</v>
      </c>
      <c r="AK6" s="862"/>
      <c r="AL6" s="862"/>
      <c r="AM6" s="862"/>
      <c r="AN6" s="863"/>
      <c r="AO6" s="869">
        <f t="shared" si="0"/>
        <v>2095</v>
      </c>
      <c r="AP6" s="858">
        <f t="shared" ref="AP6:AP36" si="1">COUNTA(G6:AM6)+(AN6/10)</f>
        <v>15</v>
      </c>
    </row>
    <row r="7" spans="1:47" s="3" customFormat="1" ht="17.25" customHeight="1" x14ac:dyDescent="0.25">
      <c r="A7" s="890" t="s">
        <v>33</v>
      </c>
      <c r="B7" s="860" t="s">
        <v>6</v>
      </c>
      <c r="C7" s="861" t="s">
        <v>574</v>
      </c>
      <c r="D7" s="861" t="s">
        <v>78</v>
      </c>
      <c r="E7" s="862">
        <v>2013</v>
      </c>
      <c r="F7" s="862" t="s">
        <v>506</v>
      </c>
      <c r="G7" s="864">
        <v>85</v>
      </c>
      <c r="H7" s="866"/>
      <c r="I7" s="866"/>
      <c r="J7" s="866"/>
      <c r="K7" s="866">
        <v>125</v>
      </c>
      <c r="L7" s="866"/>
      <c r="M7" s="866">
        <v>33</v>
      </c>
      <c r="N7" s="866">
        <v>115</v>
      </c>
      <c r="O7" s="866">
        <v>65</v>
      </c>
      <c r="P7" s="865">
        <v>150</v>
      </c>
      <c r="Q7" s="866"/>
      <c r="R7" s="866">
        <v>53</v>
      </c>
      <c r="S7" s="865"/>
      <c r="T7" s="866">
        <v>27</v>
      </c>
      <c r="U7" s="868"/>
      <c r="V7" s="1144">
        <v>125</v>
      </c>
      <c r="W7" s="866"/>
      <c r="X7" s="865">
        <v>80</v>
      </c>
      <c r="Y7" s="866">
        <v>150</v>
      </c>
      <c r="Z7" s="866">
        <v>70</v>
      </c>
      <c r="AA7" s="866">
        <v>170</v>
      </c>
      <c r="AB7" s="866"/>
      <c r="AC7" s="866">
        <v>77</v>
      </c>
      <c r="AD7" s="866">
        <v>195</v>
      </c>
      <c r="AE7" s="862"/>
      <c r="AF7" s="862"/>
      <c r="AG7" s="862"/>
      <c r="AH7" s="862">
        <v>170</v>
      </c>
      <c r="AI7" s="862"/>
      <c r="AJ7" s="862">
        <v>54</v>
      </c>
      <c r="AK7" s="862"/>
      <c r="AL7" s="862"/>
      <c r="AM7" s="862"/>
      <c r="AN7" s="863">
        <v>20</v>
      </c>
      <c r="AO7" s="869">
        <f t="shared" si="0"/>
        <v>1934</v>
      </c>
      <c r="AP7" s="858">
        <f t="shared" si="1"/>
        <v>19</v>
      </c>
      <c r="AR7" s="93"/>
    </row>
    <row r="8" spans="1:47" s="3" customFormat="1" ht="17.25" customHeight="1" x14ac:dyDescent="0.25">
      <c r="A8" s="622" t="s">
        <v>34</v>
      </c>
      <c r="B8" s="162" t="s">
        <v>23</v>
      </c>
      <c r="C8" s="26" t="s">
        <v>576</v>
      </c>
      <c r="D8" s="26" t="s">
        <v>70</v>
      </c>
      <c r="E8" s="256">
        <v>2013</v>
      </c>
      <c r="F8" s="256" t="s">
        <v>506</v>
      </c>
      <c r="G8" s="342">
        <v>100</v>
      </c>
      <c r="H8" s="81"/>
      <c r="I8" s="81">
        <v>28</v>
      </c>
      <c r="J8" s="81"/>
      <c r="K8" s="81">
        <v>105</v>
      </c>
      <c r="L8" s="81"/>
      <c r="M8" s="81">
        <v>40</v>
      </c>
      <c r="N8" s="81">
        <v>125</v>
      </c>
      <c r="O8" s="81">
        <v>60</v>
      </c>
      <c r="P8" s="259">
        <v>105</v>
      </c>
      <c r="Q8" s="81">
        <v>100</v>
      </c>
      <c r="R8" s="81"/>
      <c r="S8" s="259">
        <v>100</v>
      </c>
      <c r="T8" s="81"/>
      <c r="U8" s="164">
        <v>51</v>
      </c>
      <c r="V8" s="465"/>
      <c r="W8" s="81"/>
      <c r="X8" s="259"/>
      <c r="Y8" s="81"/>
      <c r="Z8" s="81"/>
      <c r="AA8" s="81">
        <v>135</v>
      </c>
      <c r="AB8" s="81"/>
      <c r="AC8" s="81">
        <v>68</v>
      </c>
      <c r="AD8" s="81">
        <v>165</v>
      </c>
      <c r="AE8" s="256"/>
      <c r="AF8" s="256"/>
      <c r="AG8" s="256">
        <v>70</v>
      </c>
      <c r="AH8" s="256"/>
      <c r="AI8" s="256"/>
      <c r="AJ8" s="256"/>
      <c r="AK8" s="256"/>
      <c r="AL8" s="256"/>
      <c r="AM8" s="256"/>
      <c r="AN8" s="279">
        <v>20</v>
      </c>
      <c r="AO8" s="286">
        <f t="shared" si="0"/>
        <v>1412</v>
      </c>
      <c r="AP8" s="261">
        <f t="shared" si="1"/>
        <v>16</v>
      </c>
    </row>
    <row r="9" spans="1:47" ht="17.25" customHeight="1" x14ac:dyDescent="0.25">
      <c r="A9" s="891" t="s">
        <v>35</v>
      </c>
      <c r="B9" s="651" t="s">
        <v>6</v>
      </c>
      <c r="C9" s="650" t="s">
        <v>709</v>
      </c>
      <c r="D9" s="650" t="s">
        <v>166</v>
      </c>
      <c r="E9" s="258">
        <v>2014</v>
      </c>
      <c r="F9" s="258" t="s">
        <v>507</v>
      </c>
      <c r="G9" s="342"/>
      <c r="H9" s="81"/>
      <c r="I9" s="81"/>
      <c r="J9" s="81"/>
      <c r="K9" s="81"/>
      <c r="L9" s="81">
        <v>68</v>
      </c>
      <c r="M9" s="81"/>
      <c r="N9" s="81">
        <v>85</v>
      </c>
      <c r="O9" s="81">
        <v>51</v>
      </c>
      <c r="P9" s="259">
        <v>125</v>
      </c>
      <c r="Q9" s="81"/>
      <c r="R9" s="81">
        <v>29</v>
      </c>
      <c r="S9" s="259"/>
      <c r="T9" s="81"/>
      <c r="U9" s="164"/>
      <c r="V9" s="465">
        <v>115</v>
      </c>
      <c r="W9" s="81"/>
      <c r="X9" s="259">
        <v>42</v>
      </c>
      <c r="Y9" s="81">
        <v>105</v>
      </c>
      <c r="Z9" s="81">
        <v>54</v>
      </c>
      <c r="AA9" s="81">
        <v>105</v>
      </c>
      <c r="AB9" s="81"/>
      <c r="AC9" s="81">
        <v>72</v>
      </c>
      <c r="AD9" s="81">
        <v>180</v>
      </c>
      <c r="AE9" s="256"/>
      <c r="AF9" s="256"/>
      <c r="AG9" s="256"/>
      <c r="AH9" s="256"/>
      <c r="AI9" s="256"/>
      <c r="AJ9" s="256">
        <v>48</v>
      </c>
      <c r="AK9" s="256"/>
      <c r="AL9" s="256"/>
      <c r="AM9" s="256"/>
      <c r="AN9" s="279">
        <v>20</v>
      </c>
      <c r="AO9" s="286">
        <f t="shared" si="0"/>
        <v>1229</v>
      </c>
      <c r="AP9" s="261">
        <f t="shared" si="1"/>
        <v>15</v>
      </c>
      <c r="AU9"/>
    </row>
    <row r="10" spans="1:47" ht="17.25" customHeight="1" x14ac:dyDescent="0.25">
      <c r="A10" s="622" t="s">
        <v>36</v>
      </c>
      <c r="B10" s="162" t="s">
        <v>23</v>
      </c>
      <c r="C10" s="26" t="s">
        <v>150</v>
      </c>
      <c r="D10" s="26" t="s">
        <v>114</v>
      </c>
      <c r="E10" s="256">
        <v>2013</v>
      </c>
      <c r="F10" s="256" t="s">
        <v>506</v>
      </c>
      <c r="G10" s="342"/>
      <c r="H10" s="81">
        <v>27</v>
      </c>
      <c r="I10" s="81">
        <v>22</v>
      </c>
      <c r="J10" s="81"/>
      <c r="K10" s="81">
        <v>150</v>
      </c>
      <c r="L10" s="81"/>
      <c r="M10" s="81"/>
      <c r="N10" s="81"/>
      <c r="O10" s="81"/>
      <c r="P10" s="259">
        <v>115</v>
      </c>
      <c r="Q10" s="81"/>
      <c r="R10" s="81">
        <v>35</v>
      </c>
      <c r="S10" s="259"/>
      <c r="T10" s="81">
        <v>23</v>
      </c>
      <c r="U10" s="164"/>
      <c r="V10" s="465"/>
      <c r="W10" s="81">
        <v>115</v>
      </c>
      <c r="X10" s="259"/>
      <c r="Y10" s="81"/>
      <c r="Z10" s="81"/>
      <c r="AA10" s="81">
        <v>125</v>
      </c>
      <c r="AB10" s="81"/>
      <c r="AC10" s="81">
        <v>59</v>
      </c>
      <c r="AD10" s="81">
        <v>150</v>
      </c>
      <c r="AE10" s="256"/>
      <c r="AF10" s="256"/>
      <c r="AG10" s="256">
        <v>60</v>
      </c>
      <c r="AH10" s="256">
        <v>135</v>
      </c>
      <c r="AI10" s="256"/>
      <c r="AJ10" s="256">
        <v>36</v>
      </c>
      <c r="AK10" s="256"/>
      <c r="AL10" s="256"/>
      <c r="AM10" s="256"/>
      <c r="AN10" s="279"/>
      <c r="AO10" s="286">
        <f t="shared" si="0"/>
        <v>1182</v>
      </c>
      <c r="AP10" s="261">
        <f t="shared" si="1"/>
        <v>13</v>
      </c>
      <c r="AU10"/>
    </row>
    <row r="11" spans="1:47" ht="17.25" customHeight="1" x14ac:dyDescent="0.25">
      <c r="A11" s="622" t="s">
        <v>38</v>
      </c>
      <c r="B11" s="161" t="s">
        <v>370</v>
      </c>
      <c r="C11" s="83" t="s">
        <v>356</v>
      </c>
      <c r="D11" s="83" t="s">
        <v>357</v>
      </c>
      <c r="E11" s="257">
        <v>2013</v>
      </c>
      <c r="F11" s="257" t="s">
        <v>506</v>
      </c>
      <c r="G11" s="342"/>
      <c r="H11" s="82">
        <v>29</v>
      </c>
      <c r="I11" s="82">
        <v>70</v>
      </c>
      <c r="J11" s="82"/>
      <c r="K11" s="82"/>
      <c r="L11" s="82"/>
      <c r="M11" s="82"/>
      <c r="N11" s="82">
        <v>105</v>
      </c>
      <c r="O11" s="82"/>
      <c r="P11" s="275"/>
      <c r="Q11" s="82"/>
      <c r="R11" s="80"/>
      <c r="S11" s="499"/>
      <c r="T11" s="80"/>
      <c r="U11" s="802"/>
      <c r="V11" s="1185">
        <v>150</v>
      </c>
      <c r="W11" s="80"/>
      <c r="X11" s="499">
        <v>75</v>
      </c>
      <c r="Y11" s="80"/>
      <c r="Z11" s="80"/>
      <c r="AA11" s="80"/>
      <c r="AB11" s="80">
        <v>63</v>
      </c>
      <c r="AC11" s="80">
        <v>210</v>
      </c>
      <c r="AD11" s="80">
        <v>300</v>
      </c>
      <c r="AE11" s="1881"/>
      <c r="AF11" s="1881"/>
      <c r="AG11" s="1881"/>
      <c r="AH11" s="1881"/>
      <c r="AI11" s="1881"/>
      <c r="AJ11" s="1881">
        <v>34</v>
      </c>
      <c r="AK11" s="1881"/>
      <c r="AL11" s="1881"/>
      <c r="AM11" s="1881"/>
      <c r="AN11" s="927"/>
      <c r="AO11" s="286">
        <f t="shared" si="0"/>
        <v>1126</v>
      </c>
      <c r="AP11" s="261">
        <f t="shared" si="1"/>
        <v>9</v>
      </c>
      <c r="AR11" s="446"/>
      <c r="AU11"/>
    </row>
    <row r="12" spans="1:47" ht="17.25" customHeight="1" x14ac:dyDescent="0.25">
      <c r="A12" s="891" t="s">
        <v>39</v>
      </c>
      <c r="B12" s="162" t="s">
        <v>11</v>
      </c>
      <c r="C12" s="26" t="s">
        <v>843</v>
      </c>
      <c r="D12" s="26" t="s">
        <v>862</v>
      </c>
      <c r="E12" s="256">
        <v>2014</v>
      </c>
      <c r="F12" s="256" t="s">
        <v>506</v>
      </c>
      <c r="G12" s="342"/>
      <c r="H12" s="81"/>
      <c r="I12" s="81"/>
      <c r="J12" s="81"/>
      <c r="K12" s="81"/>
      <c r="L12" s="81">
        <v>38</v>
      </c>
      <c r="M12" s="81"/>
      <c r="N12" s="81">
        <v>90</v>
      </c>
      <c r="O12" s="81"/>
      <c r="P12" s="259">
        <v>95</v>
      </c>
      <c r="Q12" s="81">
        <v>43</v>
      </c>
      <c r="R12" s="81"/>
      <c r="S12" s="259">
        <v>58</v>
      </c>
      <c r="T12" s="81"/>
      <c r="U12" s="164"/>
      <c r="V12" s="465">
        <v>85</v>
      </c>
      <c r="W12" s="81">
        <v>105</v>
      </c>
      <c r="X12" s="259"/>
      <c r="Y12" s="81">
        <v>75</v>
      </c>
      <c r="Z12" s="81">
        <v>39</v>
      </c>
      <c r="AA12" s="81"/>
      <c r="AB12" s="81"/>
      <c r="AC12" s="81">
        <v>26</v>
      </c>
      <c r="AD12" s="81">
        <v>130</v>
      </c>
      <c r="AE12" s="256"/>
      <c r="AF12" s="256"/>
      <c r="AG12" s="256">
        <v>50</v>
      </c>
      <c r="AH12" s="256">
        <v>85</v>
      </c>
      <c r="AI12" s="256"/>
      <c r="AJ12" s="256">
        <v>30</v>
      </c>
      <c r="AK12" s="256"/>
      <c r="AL12" s="256"/>
      <c r="AM12" s="256"/>
      <c r="AN12" s="279"/>
      <c r="AO12" s="286">
        <f t="shared" si="0"/>
        <v>1089</v>
      </c>
      <c r="AP12" s="261">
        <f t="shared" si="1"/>
        <v>14</v>
      </c>
      <c r="AU12"/>
    </row>
    <row r="13" spans="1:47" ht="17.25" customHeight="1" x14ac:dyDescent="0.25">
      <c r="A13" s="622" t="s">
        <v>42</v>
      </c>
      <c r="B13" s="161" t="s">
        <v>10</v>
      </c>
      <c r="C13" s="83" t="s">
        <v>641</v>
      </c>
      <c r="D13" s="1184" t="s">
        <v>840</v>
      </c>
      <c r="E13" s="257">
        <v>2013</v>
      </c>
      <c r="F13" s="257" t="s">
        <v>506</v>
      </c>
      <c r="G13" s="342"/>
      <c r="H13" s="82"/>
      <c r="I13" s="82"/>
      <c r="J13" s="82"/>
      <c r="K13" s="82">
        <v>95</v>
      </c>
      <c r="L13" s="82">
        <v>50</v>
      </c>
      <c r="M13" s="81"/>
      <c r="N13" s="82">
        <v>60</v>
      </c>
      <c r="O13" s="82"/>
      <c r="P13" s="275"/>
      <c r="Q13" s="82"/>
      <c r="R13" s="82"/>
      <c r="S13" s="275">
        <v>27</v>
      </c>
      <c r="T13" s="82"/>
      <c r="U13" s="165"/>
      <c r="V13" s="85">
        <v>80</v>
      </c>
      <c r="W13" s="82">
        <v>70</v>
      </c>
      <c r="X13" s="275"/>
      <c r="Y13" s="82">
        <v>45</v>
      </c>
      <c r="Z13" s="82"/>
      <c r="AA13" s="82"/>
      <c r="AB13" s="82"/>
      <c r="AC13" s="82">
        <v>120</v>
      </c>
      <c r="AD13" s="82">
        <v>230</v>
      </c>
      <c r="AE13" s="257"/>
      <c r="AF13" s="257"/>
      <c r="AG13" s="257">
        <v>75</v>
      </c>
      <c r="AH13" s="257">
        <v>39</v>
      </c>
      <c r="AI13" s="257"/>
      <c r="AJ13" s="257"/>
      <c r="AK13" s="257"/>
      <c r="AL13" s="257"/>
      <c r="AM13" s="257"/>
      <c r="AN13" s="261">
        <v>10</v>
      </c>
      <c r="AO13" s="286">
        <f t="shared" si="0"/>
        <v>1011</v>
      </c>
      <c r="AP13" s="261">
        <f t="shared" si="1"/>
        <v>12</v>
      </c>
      <c r="AU13"/>
    </row>
    <row r="14" spans="1:47" ht="17.25" customHeight="1" x14ac:dyDescent="0.25">
      <c r="A14" s="622" t="s">
        <v>43</v>
      </c>
      <c r="B14" s="162" t="s">
        <v>10</v>
      </c>
      <c r="C14" s="26" t="s">
        <v>837</v>
      </c>
      <c r="D14" s="26" t="s">
        <v>136</v>
      </c>
      <c r="E14" s="256">
        <v>2014</v>
      </c>
      <c r="F14" s="256" t="s">
        <v>506</v>
      </c>
      <c r="G14" s="342"/>
      <c r="H14" s="81"/>
      <c r="I14" s="81"/>
      <c r="J14" s="81"/>
      <c r="K14" s="81">
        <v>90</v>
      </c>
      <c r="L14" s="81">
        <v>35</v>
      </c>
      <c r="M14" s="81"/>
      <c r="N14" s="81">
        <v>57</v>
      </c>
      <c r="O14" s="81"/>
      <c r="P14" s="259"/>
      <c r="Q14" s="81">
        <v>33</v>
      </c>
      <c r="R14" s="81"/>
      <c r="S14" s="259">
        <v>40</v>
      </c>
      <c r="T14" s="81"/>
      <c r="U14" s="164"/>
      <c r="V14" s="465">
        <v>75</v>
      </c>
      <c r="W14" s="81">
        <v>75</v>
      </c>
      <c r="X14" s="259"/>
      <c r="Y14" s="81">
        <v>100</v>
      </c>
      <c r="Z14" s="81"/>
      <c r="AA14" s="81">
        <v>75</v>
      </c>
      <c r="AB14" s="81"/>
      <c r="AC14" s="81">
        <v>36</v>
      </c>
      <c r="AD14" s="81">
        <v>72</v>
      </c>
      <c r="AE14" s="256"/>
      <c r="AF14" s="256"/>
      <c r="AG14" s="256"/>
      <c r="AH14" s="256">
        <v>57</v>
      </c>
      <c r="AI14" s="256"/>
      <c r="AJ14" s="256">
        <v>22</v>
      </c>
      <c r="AK14" s="256"/>
      <c r="AL14" s="256"/>
      <c r="AM14" s="256"/>
      <c r="AN14" s="279">
        <v>20</v>
      </c>
      <c r="AO14" s="286">
        <f t="shared" si="0"/>
        <v>917</v>
      </c>
      <c r="AP14" s="261">
        <f t="shared" si="1"/>
        <v>15</v>
      </c>
      <c r="AU14"/>
    </row>
    <row r="15" spans="1:47" ht="17.25" customHeight="1" x14ac:dyDescent="0.25">
      <c r="A15" s="891" t="s">
        <v>44</v>
      </c>
      <c r="B15" s="298" t="s">
        <v>92</v>
      </c>
      <c r="C15" s="299" t="s">
        <v>495</v>
      </c>
      <c r="D15" s="299" t="s">
        <v>173</v>
      </c>
      <c r="E15" s="300">
        <v>2013</v>
      </c>
      <c r="F15" s="256" t="s">
        <v>506</v>
      </c>
      <c r="G15" s="346"/>
      <c r="H15" s="326"/>
      <c r="I15" s="326"/>
      <c r="J15" s="327"/>
      <c r="K15" s="295">
        <v>115</v>
      </c>
      <c r="L15" s="326"/>
      <c r="M15" s="326"/>
      <c r="N15" s="295">
        <v>100</v>
      </c>
      <c r="O15" s="326"/>
      <c r="P15" s="315"/>
      <c r="Q15" s="295"/>
      <c r="R15" s="295"/>
      <c r="S15" s="294">
        <v>85</v>
      </c>
      <c r="T15" s="295"/>
      <c r="U15" s="804"/>
      <c r="V15" s="805"/>
      <c r="W15" s="295">
        <v>125</v>
      </c>
      <c r="X15" s="294"/>
      <c r="Y15" s="295">
        <v>125</v>
      </c>
      <c r="Z15" s="295"/>
      <c r="AA15" s="295"/>
      <c r="AB15" s="295"/>
      <c r="AC15" s="295"/>
      <c r="AD15" s="295"/>
      <c r="AE15" s="300"/>
      <c r="AF15" s="300">
        <v>60</v>
      </c>
      <c r="AG15" s="300"/>
      <c r="AH15" s="300">
        <v>105</v>
      </c>
      <c r="AI15" s="300"/>
      <c r="AJ15" s="300"/>
      <c r="AK15" s="300"/>
      <c r="AL15" s="300"/>
      <c r="AM15" s="300"/>
      <c r="AN15" s="328"/>
      <c r="AO15" s="286">
        <f t="shared" si="0"/>
        <v>785</v>
      </c>
      <c r="AP15" s="261">
        <f t="shared" si="1"/>
        <v>7</v>
      </c>
      <c r="AU15"/>
    </row>
    <row r="16" spans="1:47" ht="17.25" customHeight="1" x14ac:dyDescent="0.25">
      <c r="A16" s="622" t="s">
        <v>45</v>
      </c>
      <c r="B16" s="162" t="s">
        <v>71</v>
      </c>
      <c r="C16" s="26" t="s">
        <v>77</v>
      </c>
      <c r="D16" s="26" t="s">
        <v>78</v>
      </c>
      <c r="E16" s="256">
        <v>2013</v>
      </c>
      <c r="F16" s="256" t="s">
        <v>506</v>
      </c>
      <c r="G16" s="342"/>
      <c r="H16" s="81"/>
      <c r="I16" s="81">
        <v>125</v>
      </c>
      <c r="J16" s="81"/>
      <c r="K16" s="81"/>
      <c r="L16" s="81"/>
      <c r="M16" s="81"/>
      <c r="N16" s="81"/>
      <c r="O16" s="81"/>
      <c r="P16" s="259"/>
      <c r="Q16" s="81"/>
      <c r="R16" s="81"/>
      <c r="S16" s="259"/>
      <c r="T16" s="81"/>
      <c r="U16" s="164"/>
      <c r="V16" s="465"/>
      <c r="W16" s="81"/>
      <c r="X16" s="259"/>
      <c r="Y16" s="81"/>
      <c r="Z16" s="81"/>
      <c r="AA16" s="81"/>
      <c r="AB16" s="81"/>
      <c r="AC16" s="81">
        <v>165</v>
      </c>
      <c r="AD16" s="81"/>
      <c r="AE16" s="256">
        <v>210</v>
      </c>
      <c r="AF16" s="256"/>
      <c r="AG16" s="256">
        <v>75</v>
      </c>
      <c r="AH16" s="256"/>
      <c r="AI16" s="256"/>
      <c r="AJ16" s="256">
        <v>125</v>
      </c>
      <c r="AK16" s="256">
        <v>86</v>
      </c>
      <c r="AL16" s="256"/>
      <c r="AM16" s="256"/>
      <c r="AN16" s="279">
        <v>30</v>
      </c>
      <c r="AO16" s="286">
        <f t="shared" si="0"/>
        <v>876</v>
      </c>
      <c r="AP16" s="261">
        <f t="shared" si="1"/>
        <v>9</v>
      </c>
    </row>
    <row r="17" spans="1:47" ht="17.25" customHeight="1" x14ac:dyDescent="0.25">
      <c r="A17" s="622" t="s">
        <v>46</v>
      </c>
      <c r="B17" s="162" t="s">
        <v>23</v>
      </c>
      <c r="C17" s="26" t="s">
        <v>540</v>
      </c>
      <c r="D17" s="26" t="s">
        <v>149</v>
      </c>
      <c r="E17" s="256">
        <v>2013</v>
      </c>
      <c r="F17" s="256" t="s">
        <v>506</v>
      </c>
      <c r="G17" s="342"/>
      <c r="H17" s="81"/>
      <c r="I17" s="81"/>
      <c r="J17" s="81"/>
      <c r="K17" s="81">
        <v>170</v>
      </c>
      <c r="L17" s="81"/>
      <c r="M17" s="81"/>
      <c r="N17" s="81"/>
      <c r="O17" s="81"/>
      <c r="P17" s="275"/>
      <c r="Q17" s="82"/>
      <c r="R17" s="81"/>
      <c r="S17" s="275"/>
      <c r="T17" s="82"/>
      <c r="U17" s="164"/>
      <c r="V17" s="465"/>
      <c r="W17" s="81">
        <v>150</v>
      </c>
      <c r="X17" s="259"/>
      <c r="Y17" s="81"/>
      <c r="Z17" s="81"/>
      <c r="AA17" s="81">
        <v>150</v>
      </c>
      <c r="AB17" s="81"/>
      <c r="AC17" s="81">
        <v>63</v>
      </c>
      <c r="AD17" s="81"/>
      <c r="AE17" s="256"/>
      <c r="AF17" s="256"/>
      <c r="AG17" s="256"/>
      <c r="AH17" s="256">
        <v>150</v>
      </c>
      <c r="AI17" s="256"/>
      <c r="AJ17" s="256"/>
      <c r="AK17" s="256"/>
      <c r="AL17" s="256"/>
      <c r="AM17" s="256"/>
      <c r="AN17" s="279"/>
      <c r="AO17" s="286">
        <f t="shared" si="0"/>
        <v>733</v>
      </c>
      <c r="AP17" s="261">
        <f t="shared" si="1"/>
        <v>5</v>
      </c>
      <c r="AU17"/>
    </row>
    <row r="18" spans="1:47" ht="17.25" customHeight="1" x14ac:dyDescent="0.25">
      <c r="A18" s="891" t="s">
        <v>47</v>
      </c>
      <c r="B18" s="288" t="s">
        <v>534</v>
      </c>
      <c r="C18" s="170" t="s">
        <v>464</v>
      </c>
      <c r="D18" s="170" t="s">
        <v>81</v>
      </c>
      <c r="E18" s="256">
        <v>2014</v>
      </c>
      <c r="F18" s="256" t="s">
        <v>506</v>
      </c>
      <c r="G18" s="342"/>
      <c r="H18" s="81"/>
      <c r="I18" s="81">
        <v>54</v>
      </c>
      <c r="J18" s="81"/>
      <c r="K18" s="81">
        <v>135</v>
      </c>
      <c r="L18" s="81"/>
      <c r="M18" s="81"/>
      <c r="N18" s="81">
        <v>135</v>
      </c>
      <c r="O18" s="81"/>
      <c r="P18" s="259"/>
      <c r="Q18" s="81"/>
      <c r="R18" s="81"/>
      <c r="S18" s="259"/>
      <c r="T18" s="81"/>
      <c r="U18" s="164"/>
      <c r="V18" s="465">
        <v>135</v>
      </c>
      <c r="W18" s="81"/>
      <c r="X18" s="259"/>
      <c r="Y18" s="81">
        <v>135</v>
      </c>
      <c r="Z18" s="81"/>
      <c r="AA18" s="81"/>
      <c r="AB18" s="81"/>
      <c r="AC18" s="81"/>
      <c r="AD18" s="81"/>
      <c r="AE18" s="256"/>
      <c r="AF18" s="256"/>
      <c r="AG18" s="256">
        <v>47</v>
      </c>
      <c r="AH18" s="256"/>
      <c r="AI18" s="256"/>
      <c r="AJ18" s="256"/>
      <c r="AK18" s="256"/>
      <c r="AL18" s="256"/>
      <c r="AM18" s="256"/>
      <c r="AN18" s="279"/>
      <c r="AO18" s="286">
        <f t="shared" si="0"/>
        <v>701</v>
      </c>
      <c r="AP18" s="261">
        <f t="shared" si="1"/>
        <v>6</v>
      </c>
      <c r="AU18"/>
    </row>
    <row r="19" spans="1:47" ht="17.25" customHeight="1" x14ac:dyDescent="0.25">
      <c r="A19" s="622" t="s">
        <v>48</v>
      </c>
      <c r="B19" s="161" t="s">
        <v>10</v>
      </c>
      <c r="C19" s="1184" t="s">
        <v>801</v>
      </c>
      <c r="D19" s="83" t="s">
        <v>113</v>
      </c>
      <c r="E19" s="257">
        <v>2014</v>
      </c>
      <c r="F19" s="257" t="s">
        <v>506</v>
      </c>
      <c r="G19" s="342"/>
      <c r="H19" s="81"/>
      <c r="I19" s="81"/>
      <c r="J19" s="79"/>
      <c r="K19" s="81"/>
      <c r="L19" s="81"/>
      <c r="M19" s="81"/>
      <c r="N19" s="81"/>
      <c r="O19" s="81"/>
      <c r="P19" s="275">
        <v>90</v>
      </c>
      <c r="Q19" s="82"/>
      <c r="R19" s="82"/>
      <c r="S19" s="275">
        <v>21</v>
      </c>
      <c r="T19" s="82"/>
      <c r="U19" s="165"/>
      <c r="V19" s="85">
        <v>57</v>
      </c>
      <c r="W19" s="82">
        <v>26</v>
      </c>
      <c r="X19" s="275"/>
      <c r="Y19" s="82">
        <v>57</v>
      </c>
      <c r="Z19" s="82"/>
      <c r="AA19" s="82"/>
      <c r="AB19" s="82"/>
      <c r="AC19" s="82">
        <v>105</v>
      </c>
      <c r="AD19" s="82">
        <v>180</v>
      </c>
      <c r="AE19" s="257"/>
      <c r="AF19" s="257"/>
      <c r="AG19" s="257">
        <v>75</v>
      </c>
      <c r="AH19" s="257"/>
      <c r="AI19" s="257"/>
      <c r="AJ19" s="257"/>
      <c r="AK19" s="257"/>
      <c r="AL19" s="257"/>
      <c r="AM19" s="257"/>
      <c r="AN19" s="279"/>
      <c r="AO19" s="286">
        <f t="shared" si="0"/>
        <v>691</v>
      </c>
      <c r="AP19" s="261">
        <f t="shared" si="1"/>
        <v>8</v>
      </c>
      <c r="AU19"/>
    </row>
    <row r="20" spans="1:47" ht="17.25" customHeight="1" x14ac:dyDescent="0.25">
      <c r="A20" s="622" t="s">
        <v>49</v>
      </c>
      <c r="B20" s="161" t="s">
        <v>462</v>
      </c>
      <c r="C20" s="83" t="s">
        <v>463</v>
      </c>
      <c r="D20" s="83" t="s">
        <v>131</v>
      </c>
      <c r="E20" s="257">
        <v>2014</v>
      </c>
      <c r="F20" s="256" t="s">
        <v>506</v>
      </c>
      <c r="G20" s="343">
        <v>63</v>
      </c>
      <c r="H20" s="81"/>
      <c r="I20" s="81"/>
      <c r="J20" s="81"/>
      <c r="K20" s="81"/>
      <c r="L20" s="81"/>
      <c r="M20" s="81"/>
      <c r="N20" s="82">
        <v>80</v>
      </c>
      <c r="O20" s="81"/>
      <c r="P20" s="259"/>
      <c r="Q20" s="81"/>
      <c r="R20" s="81"/>
      <c r="S20" s="275">
        <v>48</v>
      </c>
      <c r="T20" s="82"/>
      <c r="U20" s="165"/>
      <c r="V20" s="85">
        <v>105</v>
      </c>
      <c r="W20" s="82">
        <v>100</v>
      </c>
      <c r="X20" s="275"/>
      <c r="Y20" s="82">
        <v>85</v>
      </c>
      <c r="Z20" s="82"/>
      <c r="AA20" s="82">
        <v>90</v>
      </c>
      <c r="AB20" s="82"/>
      <c r="AC20" s="82"/>
      <c r="AD20" s="82"/>
      <c r="AE20" s="257"/>
      <c r="AF20" s="257"/>
      <c r="AG20" s="257"/>
      <c r="AH20" s="257"/>
      <c r="AI20" s="257"/>
      <c r="AJ20" s="257"/>
      <c r="AK20" s="257"/>
      <c r="AL20" s="257"/>
      <c r="AM20" s="257"/>
      <c r="AN20" s="261">
        <v>20</v>
      </c>
      <c r="AO20" s="286">
        <f t="shared" si="0"/>
        <v>661</v>
      </c>
      <c r="AP20" s="261">
        <f t="shared" si="1"/>
        <v>9</v>
      </c>
      <c r="AU20"/>
    </row>
    <row r="21" spans="1:47" ht="17.25" customHeight="1" x14ac:dyDescent="0.25">
      <c r="A21" s="891" t="s">
        <v>50</v>
      </c>
      <c r="B21" s="161" t="s">
        <v>885</v>
      </c>
      <c r="C21" s="83" t="s">
        <v>886</v>
      </c>
      <c r="D21" s="83" t="s">
        <v>427</v>
      </c>
      <c r="E21" s="257">
        <v>2013</v>
      </c>
      <c r="F21" s="257" t="s">
        <v>506</v>
      </c>
      <c r="G21" s="342"/>
      <c r="H21" s="81"/>
      <c r="I21" s="81"/>
      <c r="J21" s="81"/>
      <c r="K21" s="81"/>
      <c r="L21" s="81"/>
      <c r="M21" s="81"/>
      <c r="N21" s="81"/>
      <c r="O21" s="81"/>
      <c r="P21" s="275">
        <v>80</v>
      </c>
      <c r="Q21" s="82">
        <v>30</v>
      </c>
      <c r="R21" s="82"/>
      <c r="S21" s="275"/>
      <c r="T21" s="82"/>
      <c r="U21" s="165"/>
      <c r="V21" s="85">
        <v>65</v>
      </c>
      <c r="W21" s="82"/>
      <c r="X21" s="275"/>
      <c r="Y21" s="82">
        <v>60</v>
      </c>
      <c r="Z21" s="82"/>
      <c r="AA21" s="82">
        <v>63</v>
      </c>
      <c r="AB21" s="82"/>
      <c r="AC21" s="82"/>
      <c r="AD21" s="82">
        <v>150</v>
      </c>
      <c r="AE21" s="257"/>
      <c r="AF21" s="257"/>
      <c r="AG21" s="257">
        <v>68</v>
      </c>
      <c r="AH21" s="257">
        <v>51</v>
      </c>
      <c r="AI21" s="257"/>
      <c r="AJ21" s="257"/>
      <c r="AK21" s="257"/>
      <c r="AL21" s="257"/>
      <c r="AM21" s="257"/>
      <c r="AN21" s="261"/>
      <c r="AO21" s="286">
        <f t="shared" si="0"/>
        <v>647</v>
      </c>
      <c r="AP21" s="261">
        <f t="shared" si="1"/>
        <v>8</v>
      </c>
      <c r="AU21"/>
    </row>
    <row r="22" spans="1:47" ht="17.25" customHeight="1" x14ac:dyDescent="0.25">
      <c r="A22" s="622" t="s">
        <v>51</v>
      </c>
      <c r="B22" s="651" t="s">
        <v>14</v>
      </c>
      <c r="C22" s="650" t="s">
        <v>799</v>
      </c>
      <c r="D22" s="650" t="s">
        <v>126</v>
      </c>
      <c r="E22" s="258">
        <v>2014</v>
      </c>
      <c r="F22" s="258" t="s">
        <v>506</v>
      </c>
      <c r="G22" s="342">
        <v>30</v>
      </c>
      <c r="H22" s="81"/>
      <c r="I22" s="81"/>
      <c r="J22" s="81"/>
      <c r="K22" s="81"/>
      <c r="L22" s="81">
        <v>30</v>
      </c>
      <c r="M22" s="81"/>
      <c r="N22" s="81"/>
      <c r="O22" s="81"/>
      <c r="P22" s="259"/>
      <c r="Q22" s="81">
        <v>40</v>
      </c>
      <c r="R22" s="81"/>
      <c r="S22" s="259">
        <v>33</v>
      </c>
      <c r="T22" s="81"/>
      <c r="U22" s="164"/>
      <c r="V22" s="465"/>
      <c r="W22" s="81">
        <v>80</v>
      </c>
      <c r="X22" s="259"/>
      <c r="Y22" s="81">
        <v>80</v>
      </c>
      <c r="Z22" s="81"/>
      <c r="AA22" s="81">
        <v>80</v>
      </c>
      <c r="AB22" s="81"/>
      <c r="AC22" s="81"/>
      <c r="AD22" s="81">
        <v>77</v>
      </c>
      <c r="AE22" s="256"/>
      <c r="AF22" s="256"/>
      <c r="AG22" s="256"/>
      <c r="AH22" s="256">
        <v>65</v>
      </c>
      <c r="AI22" s="256"/>
      <c r="AJ22" s="256"/>
      <c r="AK22" s="256"/>
      <c r="AL22" s="256"/>
      <c r="AM22" s="256"/>
      <c r="AN22" s="279"/>
      <c r="AO22" s="286">
        <f t="shared" si="0"/>
        <v>605</v>
      </c>
      <c r="AP22" s="261">
        <f t="shared" si="1"/>
        <v>9</v>
      </c>
      <c r="AU22"/>
    </row>
    <row r="23" spans="1:47" ht="17.25" customHeight="1" x14ac:dyDescent="0.25">
      <c r="A23" s="622" t="s">
        <v>52</v>
      </c>
      <c r="B23" s="162" t="s">
        <v>885</v>
      </c>
      <c r="C23" s="26" t="s">
        <v>939</v>
      </c>
      <c r="D23" s="26" t="s">
        <v>70</v>
      </c>
      <c r="E23" s="256">
        <v>2014</v>
      </c>
      <c r="F23" s="1025" t="s">
        <v>506</v>
      </c>
      <c r="G23" s="342"/>
      <c r="H23" s="81"/>
      <c r="I23" s="81"/>
      <c r="J23" s="81"/>
      <c r="K23" s="81"/>
      <c r="L23" s="81"/>
      <c r="M23" s="81"/>
      <c r="N23" s="81"/>
      <c r="O23" s="81"/>
      <c r="P23" s="259"/>
      <c r="Q23" s="81"/>
      <c r="R23" s="81"/>
      <c r="S23" s="259"/>
      <c r="T23" s="81"/>
      <c r="U23" s="164"/>
      <c r="V23" s="465">
        <v>90</v>
      </c>
      <c r="W23" s="81">
        <v>90</v>
      </c>
      <c r="X23" s="259"/>
      <c r="Y23" s="81">
        <v>95</v>
      </c>
      <c r="Z23" s="81">
        <v>45</v>
      </c>
      <c r="AA23" s="81"/>
      <c r="AB23" s="81"/>
      <c r="AC23" s="81"/>
      <c r="AD23" s="81">
        <v>123</v>
      </c>
      <c r="AE23" s="256"/>
      <c r="AF23" s="256"/>
      <c r="AG23" s="256"/>
      <c r="AH23" s="256">
        <v>90</v>
      </c>
      <c r="AI23" s="256"/>
      <c r="AJ23" s="256"/>
      <c r="AK23" s="256"/>
      <c r="AL23" s="256"/>
      <c r="AM23" s="256"/>
      <c r="AN23" s="279"/>
      <c r="AO23" s="286">
        <f t="shared" si="0"/>
        <v>593</v>
      </c>
      <c r="AP23" s="261">
        <f t="shared" si="1"/>
        <v>6</v>
      </c>
      <c r="AU23"/>
    </row>
    <row r="24" spans="1:47" ht="17.25" customHeight="1" x14ac:dyDescent="0.25">
      <c r="A24" s="891" t="s">
        <v>53</v>
      </c>
      <c r="B24" s="161" t="s">
        <v>453</v>
      </c>
      <c r="C24" s="83" t="s">
        <v>508</v>
      </c>
      <c r="D24" s="83" t="s">
        <v>69</v>
      </c>
      <c r="E24" s="257">
        <v>2013</v>
      </c>
      <c r="F24" s="257" t="s">
        <v>506</v>
      </c>
      <c r="G24" s="343"/>
      <c r="H24" s="82"/>
      <c r="I24" s="82"/>
      <c r="J24" s="80"/>
      <c r="K24" s="82"/>
      <c r="L24" s="82">
        <v>58</v>
      </c>
      <c r="M24" s="82"/>
      <c r="N24" s="82">
        <v>95</v>
      </c>
      <c r="O24" s="82"/>
      <c r="P24" s="275">
        <v>135</v>
      </c>
      <c r="Q24" s="82"/>
      <c r="R24" s="82"/>
      <c r="S24" s="275"/>
      <c r="T24" s="82"/>
      <c r="U24" s="165"/>
      <c r="V24" s="85"/>
      <c r="W24" s="82"/>
      <c r="X24" s="275"/>
      <c r="Y24" s="82"/>
      <c r="Z24" s="82"/>
      <c r="AA24" s="82"/>
      <c r="AB24" s="82"/>
      <c r="AC24" s="82">
        <v>130</v>
      </c>
      <c r="AD24" s="82"/>
      <c r="AE24" s="257"/>
      <c r="AF24" s="257"/>
      <c r="AG24" s="257">
        <v>85</v>
      </c>
      <c r="AH24" s="257"/>
      <c r="AI24" s="257"/>
      <c r="AJ24" s="257"/>
      <c r="AK24" s="257"/>
      <c r="AL24" s="257"/>
      <c r="AM24" s="257"/>
      <c r="AN24" s="261"/>
      <c r="AO24" s="286">
        <f t="shared" si="0"/>
        <v>553</v>
      </c>
      <c r="AP24" s="261">
        <f t="shared" si="1"/>
        <v>5</v>
      </c>
      <c r="AU24"/>
    </row>
    <row r="25" spans="1:47" ht="17.25" customHeight="1" x14ac:dyDescent="0.25">
      <c r="A25" s="622" t="s">
        <v>54</v>
      </c>
      <c r="B25" s="161" t="s">
        <v>453</v>
      </c>
      <c r="C25" s="83" t="s">
        <v>461</v>
      </c>
      <c r="D25" s="83" t="s">
        <v>124</v>
      </c>
      <c r="E25" s="257">
        <v>2013</v>
      </c>
      <c r="F25" s="257" t="s">
        <v>506</v>
      </c>
      <c r="G25" s="343"/>
      <c r="H25" s="82"/>
      <c r="I25" s="82"/>
      <c r="J25" s="82"/>
      <c r="K25" s="82"/>
      <c r="L25" s="82">
        <v>63</v>
      </c>
      <c r="M25" s="82"/>
      <c r="N25" s="82">
        <v>90</v>
      </c>
      <c r="O25" s="82"/>
      <c r="P25" s="259"/>
      <c r="Q25" s="81"/>
      <c r="R25" s="81"/>
      <c r="S25" s="259"/>
      <c r="T25" s="82"/>
      <c r="U25" s="165"/>
      <c r="V25" s="85"/>
      <c r="W25" s="82">
        <v>85</v>
      </c>
      <c r="X25" s="275"/>
      <c r="Y25" s="82"/>
      <c r="Z25" s="82"/>
      <c r="AA25" s="82"/>
      <c r="AB25" s="82"/>
      <c r="AC25" s="82">
        <v>140</v>
      </c>
      <c r="AD25" s="82"/>
      <c r="AE25" s="257"/>
      <c r="AF25" s="257"/>
      <c r="AG25" s="257">
        <v>85</v>
      </c>
      <c r="AH25" s="257"/>
      <c r="AI25" s="257"/>
      <c r="AJ25" s="257"/>
      <c r="AK25" s="257"/>
      <c r="AL25" s="257"/>
      <c r="AM25" s="257"/>
      <c r="AN25" s="279"/>
      <c r="AO25" s="286">
        <f t="shared" si="0"/>
        <v>513</v>
      </c>
      <c r="AP25" s="261">
        <f t="shared" si="1"/>
        <v>5</v>
      </c>
      <c r="AU25"/>
    </row>
    <row r="26" spans="1:47" ht="17.25" customHeight="1" x14ac:dyDescent="0.25">
      <c r="A26" s="622" t="s">
        <v>55</v>
      </c>
      <c r="B26" s="162" t="s">
        <v>71</v>
      </c>
      <c r="C26" s="26" t="s">
        <v>72</v>
      </c>
      <c r="D26" s="26" t="s">
        <v>73</v>
      </c>
      <c r="E26" s="256">
        <v>2014</v>
      </c>
      <c r="F26" s="256" t="s">
        <v>506</v>
      </c>
      <c r="G26" s="342"/>
      <c r="H26" s="81"/>
      <c r="I26" s="81"/>
      <c r="J26" s="81"/>
      <c r="K26" s="81"/>
      <c r="L26" s="81"/>
      <c r="M26" s="81"/>
      <c r="N26" s="81"/>
      <c r="O26" s="81"/>
      <c r="P26" s="259"/>
      <c r="Q26" s="81"/>
      <c r="R26" s="81"/>
      <c r="S26" s="259"/>
      <c r="T26" s="81"/>
      <c r="U26" s="164"/>
      <c r="V26" s="465"/>
      <c r="W26" s="81"/>
      <c r="X26" s="259"/>
      <c r="Y26" s="81"/>
      <c r="Z26" s="81"/>
      <c r="AA26" s="81"/>
      <c r="AB26" s="81"/>
      <c r="AC26" s="81">
        <v>260</v>
      </c>
      <c r="AD26" s="81"/>
      <c r="AE26" s="256"/>
      <c r="AF26" s="256"/>
      <c r="AG26" s="256">
        <v>75</v>
      </c>
      <c r="AH26" s="256"/>
      <c r="AI26" s="256"/>
      <c r="AJ26" s="256"/>
      <c r="AK26" s="256">
        <v>72</v>
      </c>
      <c r="AL26" s="256"/>
      <c r="AM26" s="256"/>
      <c r="AN26" s="279">
        <v>20</v>
      </c>
      <c r="AO26" s="286">
        <f t="shared" si="0"/>
        <v>457</v>
      </c>
      <c r="AP26" s="261">
        <f t="shared" si="1"/>
        <v>5</v>
      </c>
      <c r="AU26"/>
    </row>
    <row r="27" spans="1:47" ht="17.25" customHeight="1" x14ac:dyDescent="0.25">
      <c r="A27" s="891" t="s">
        <v>56</v>
      </c>
      <c r="B27" s="162" t="s">
        <v>885</v>
      </c>
      <c r="C27" s="26" t="s">
        <v>895</v>
      </c>
      <c r="D27" s="26" t="s">
        <v>896</v>
      </c>
      <c r="E27" s="256">
        <v>2014</v>
      </c>
      <c r="F27" s="1025" t="s">
        <v>507</v>
      </c>
      <c r="G27" s="342"/>
      <c r="H27" s="81"/>
      <c r="I27" s="81"/>
      <c r="J27" s="81"/>
      <c r="K27" s="81"/>
      <c r="L27" s="81"/>
      <c r="M27" s="81"/>
      <c r="N27" s="81"/>
      <c r="O27" s="81"/>
      <c r="P27" s="259"/>
      <c r="Q27" s="81">
        <v>50</v>
      </c>
      <c r="R27" s="81"/>
      <c r="S27" s="259"/>
      <c r="T27" s="81"/>
      <c r="U27" s="164"/>
      <c r="V27" s="465">
        <v>95</v>
      </c>
      <c r="W27" s="81"/>
      <c r="X27" s="259"/>
      <c r="Y27" s="81">
        <v>90</v>
      </c>
      <c r="Z27" s="81"/>
      <c r="AA27" s="81">
        <v>95</v>
      </c>
      <c r="AB27" s="81"/>
      <c r="AC27" s="81"/>
      <c r="AD27" s="81"/>
      <c r="AE27" s="256"/>
      <c r="AF27" s="256"/>
      <c r="AG27" s="256"/>
      <c r="AH27" s="256"/>
      <c r="AI27" s="256"/>
      <c r="AJ27" s="256"/>
      <c r="AK27" s="256"/>
      <c r="AL27" s="256"/>
      <c r="AM27" s="256"/>
      <c r="AN27" s="279"/>
      <c r="AO27" s="286">
        <f t="shared" si="0"/>
        <v>370</v>
      </c>
      <c r="AP27" s="261">
        <f t="shared" si="1"/>
        <v>4</v>
      </c>
      <c r="AU27"/>
    </row>
    <row r="28" spans="1:47" ht="17.25" customHeight="1" x14ac:dyDescent="0.25">
      <c r="A28" s="622" t="s">
        <v>57</v>
      </c>
      <c r="B28" s="162" t="s">
        <v>129</v>
      </c>
      <c r="C28" s="26" t="s">
        <v>969</v>
      </c>
      <c r="D28" s="26" t="s">
        <v>75</v>
      </c>
      <c r="E28" s="256">
        <v>2013</v>
      </c>
      <c r="F28" s="256" t="s">
        <v>507</v>
      </c>
      <c r="G28" s="342"/>
      <c r="H28" s="259"/>
      <c r="I28" s="81"/>
      <c r="J28" s="79"/>
      <c r="K28" s="81"/>
      <c r="L28" s="81"/>
      <c r="M28" s="81"/>
      <c r="N28" s="81"/>
      <c r="O28" s="81"/>
      <c r="P28" s="259"/>
      <c r="Q28" s="81"/>
      <c r="R28" s="81"/>
      <c r="S28" s="259"/>
      <c r="T28" s="81"/>
      <c r="U28" s="164"/>
      <c r="V28" s="465"/>
      <c r="W28" s="81">
        <v>32</v>
      </c>
      <c r="X28" s="465"/>
      <c r="Y28" s="81">
        <v>70</v>
      </c>
      <c r="Z28" s="81"/>
      <c r="AA28" s="81">
        <v>63</v>
      </c>
      <c r="AB28" s="81"/>
      <c r="AC28" s="81"/>
      <c r="AD28" s="81">
        <v>98</v>
      </c>
      <c r="AE28" s="256"/>
      <c r="AF28" s="256"/>
      <c r="AG28" s="256">
        <v>42</v>
      </c>
      <c r="AH28" s="256"/>
      <c r="AI28" s="256"/>
      <c r="AJ28" s="256"/>
      <c r="AK28" s="256"/>
      <c r="AL28" s="256"/>
      <c r="AM28" s="256"/>
      <c r="AN28" s="279"/>
      <c r="AO28" s="286">
        <f t="shared" si="0"/>
        <v>355</v>
      </c>
      <c r="AP28" s="261">
        <f t="shared" si="1"/>
        <v>5</v>
      </c>
      <c r="AU28"/>
    </row>
    <row r="29" spans="1:47" ht="15.75" x14ac:dyDescent="0.25">
      <c r="A29" s="622" t="s">
        <v>58</v>
      </c>
      <c r="B29" s="1722" t="s">
        <v>453</v>
      </c>
      <c r="C29" s="1723" t="s">
        <v>801</v>
      </c>
      <c r="D29" s="167" t="s">
        <v>800</v>
      </c>
      <c r="E29" s="283">
        <v>2014</v>
      </c>
      <c r="F29" s="283" t="s">
        <v>506</v>
      </c>
      <c r="G29" s="343">
        <v>33</v>
      </c>
      <c r="H29" s="275"/>
      <c r="I29" s="82"/>
      <c r="J29" s="82"/>
      <c r="K29" s="82"/>
      <c r="L29" s="82">
        <v>29</v>
      </c>
      <c r="M29" s="82"/>
      <c r="N29" s="82"/>
      <c r="O29" s="82"/>
      <c r="P29" s="275">
        <v>85</v>
      </c>
      <c r="Q29" s="82">
        <v>17</v>
      </c>
      <c r="R29" s="82"/>
      <c r="S29" s="275"/>
      <c r="T29" s="82"/>
      <c r="U29" s="165"/>
      <c r="V29" s="85"/>
      <c r="W29" s="82"/>
      <c r="X29" s="85"/>
      <c r="Y29" s="82"/>
      <c r="Z29" s="82"/>
      <c r="AA29" s="82"/>
      <c r="AB29" s="82"/>
      <c r="AC29" s="82">
        <v>113</v>
      </c>
      <c r="AD29" s="82"/>
      <c r="AE29" s="257"/>
      <c r="AF29" s="257"/>
      <c r="AG29" s="257"/>
      <c r="AH29" s="257"/>
      <c r="AI29" s="257"/>
      <c r="AJ29" s="257"/>
      <c r="AK29" s="257"/>
      <c r="AL29" s="257"/>
      <c r="AM29" s="257"/>
      <c r="AN29" s="261"/>
      <c r="AO29" s="286">
        <f t="shared" si="0"/>
        <v>327</v>
      </c>
      <c r="AP29" s="261">
        <f t="shared" si="1"/>
        <v>5</v>
      </c>
      <c r="AU29"/>
    </row>
    <row r="30" spans="1:47" ht="15.75" x14ac:dyDescent="0.25">
      <c r="A30" s="891" t="s">
        <v>59</v>
      </c>
      <c r="B30" s="162" t="s">
        <v>885</v>
      </c>
      <c r="C30" s="26" t="s">
        <v>899</v>
      </c>
      <c r="D30" s="26" t="s">
        <v>80</v>
      </c>
      <c r="E30" s="256">
        <v>2013</v>
      </c>
      <c r="F30" s="258" t="s">
        <v>506</v>
      </c>
      <c r="G30" s="343"/>
      <c r="H30" s="275"/>
      <c r="I30" s="82"/>
      <c r="J30" s="82"/>
      <c r="K30" s="82"/>
      <c r="L30" s="82"/>
      <c r="M30" s="82"/>
      <c r="N30" s="81"/>
      <c r="O30" s="81"/>
      <c r="P30" s="259"/>
      <c r="Q30" s="81">
        <v>21</v>
      </c>
      <c r="R30" s="81"/>
      <c r="S30" s="259">
        <v>20</v>
      </c>
      <c r="T30" s="81"/>
      <c r="U30" s="164"/>
      <c r="V30" s="465">
        <v>70</v>
      </c>
      <c r="W30" s="81">
        <v>39</v>
      </c>
      <c r="X30" s="465"/>
      <c r="Y30" s="81"/>
      <c r="Z30" s="81"/>
      <c r="AA30" s="81">
        <v>18</v>
      </c>
      <c r="AB30" s="81"/>
      <c r="AC30" s="82"/>
      <c r="AD30" s="81">
        <v>90</v>
      </c>
      <c r="AE30" s="256"/>
      <c r="AF30" s="256"/>
      <c r="AG30" s="256"/>
      <c r="AH30" s="256"/>
      <c r="AI30" s="256"/>
      <c r="AJ30" s="256"/>
      <c r="AK30" s="256"/>
      <c r="AL30" s="256"/>
      <c r="AM30" s="256"/>
      <c r="AN30" s="279"/>
      <c r="AO30" s="286">
        <f t="shared" si="0"/>
        <v>318</v>
      </c>
      <c r="AP30" s="261">
        <f t="shared" si="1"/>
        <v>6</v>
      </c>
      <c r="AU30"/>
    </row>
    <row r="31" spans="1:47" ht="15.75" x14ac:dyDescent="0.25">
      <c r="A31" s="622" t="s">
        <v>60</v>
      </c>
      <c r="B31" s="297" t="s">
        <v>846</v>
      </c>
      <c r="C31" s="281" t="s">
        <v>480</v>
      </c>
      <c r="D31" s="281" t="s">
        <v>474</v>
      </c>
      <c r="E31" s="271">
        <v>2013</v>
      </c>
      <c r="F31" s="257" t="s">
        <v>506</v>
      </c>
      <c r="G31" s="343"/>
      <c r="H31" s="275"/>
      <c r="I31" s="82"/>
      <c r="J31" s="82"/>
      <c r="K31" s="82"/>
      <c r="L31" s="82"/>
      <c r="M31" s="168"/>
      <c r="N31" s="82"/>
      <c r="O31" s="82"/>
      <c r="P31" s="275"/>
      <c r="Q31" s="82">
        <v>68</v>
      </c>
      <c r="R31" s="82"/>
      <c r="S31" s="275">
        <v>38</v>
      </c>
      <c r="T31" s="82"/>
      <c r="U31" s="165"/>
      <c r="V31" s="85"/>
      <c r="W31" s="82"/>
      <c r="X31" s="85"/>
      <c r="Y31" s="82"/>
      <c r="Z31" s="82"/>
      <c r="AA31" s="82">
        <v>54</v>
      </c>
      <c r="AB31" s="82"/>
      <c r="AC31" s="82"/>
      <c r="AD31" s="82"/>
      <c r="AE31" s="257"/>
      <c r="AF31" s="257"/>
      <c r="AG31" s="257"/>
      <c r="AH31" s="257">
        <v>100</v>
      </c>
      <c r="AI31" s="257"/>
      <c r="AJ31" s="257"/>
      <c r="AK31" s="257"/>
      <c r="AL31" s="257"/>
      <c r="AM31" s="257"/>
      <c r="AN31" s="261"/>
      <c r="AO31" s="286">
        <f t="shared" si="0"/>
        <v>300</v>
      </c>
      <c r="AP31" s="261">
        <f t="shared" si="1"/>
        <v>4</v>
      </c>
      <c r="AU31"/>
    </row>
    <row r="32" spans="1:47" ht="15.75" x14ac:dyDescent="0.25">
      <c r="A32" s="622" t="s">
        <v>61</v>
      </c>
      <c r="B32" s="1721" t="s">
        <v>14</v>
      </c>
      <c r="C32" s="1719" t="s">
        <v>844</v>
      </c>
      <c r="D32" s="1719" t="s">
        <v>139</v>
      </c>
      <c r="E32" s="1720">
        <v>2014</v>
      </c>
      <c r="F32" s="258" t="s">
        <v>506</v>
      </c>
      <c r="G32" s="342"/>
      <c r="H32" s="259"/>
      <c r="I32" s="81"/>
      <c r="J32" s="81"/>
      <c r="K32" s="81"/>
      <c r="L32" s="81">
        <v>33</v>
      </c>
      <c r="M32" s="81"/>
      <c r="N32" s="81"/>
      <c r="O32" s="81"/>
      <c r="P32" s="259"/>
      <c r="Q32" s="81">
        <v>24</v>
      </c>
      <c r="R32" s="81"/>
      <c r="S32" s="259">
        <v>30</v>
      </c>
      <c r="T32" s="81"/>
      <c r="U32" s="164"/>
      <c r="V32" s="465"/>
      <c r="W32" s="81">
        <v>60</v>
      </c>
      <c r="X32" s="465"/>
      <c r="Y32" s="81"/>
      <c r="Z32" s="81"/>
      <c r="AA32" s="81">
        <v>32</v>
      </c>
      <c r="AB32" s="81"/>
      <c r="AC32" s="81"/>
      <c r="AD32" s="81"/>
      <c r="AE32" s="256"/>
      <c r="AF32" s="256"/>
      <c r="AG32" s="256"/>
      <c r="AH32" s="256">
        <v>54</v>
      </c>
      <c r="AI32" s="256"/>
      <c r="AJ32" s="256"/>
      <c r="AK32" s="256"/>
      <c r="AL32" s="256"/>
      <c r="AM32" s="256"/>
      <c r="AN32" s="279"/>
      <c r="AO32" s="286">
        <f t="shared" si="0"/>
        <v>293</v>
      </c>
      <c r="AP32" s="261">
        <f t="shared" si="1"/>
        <v>6</v>
      </c>
      <c r="AU32"/>
    </row>
    <row r="33" spans="1:47" ht="15.75" x14ac:dyDescent="0.25">
      <c r="A33" s="891" t="s">
        <v>62</v>
      </c>
      <c r="B33" s="1721" t="s">
        <v>812</v>
      </c>
      <c r="C33" s="1719" t="s">
        <v>813</v>
      </c>
      <c r="D33" s="1719" t="s">
        <v>96</v>
      </c>
      <c r="E33" s="1720">
        <v>2014</v>
      </c>
      <c r="F33" s="258" t="s">
        <v>506</v>
      </c>
      <c r="G33" s="342"/>
      <c r="H33" s="259"/>
      <c r="I33" s="81">
        <v>17</v>
      </c>
      <c r="J33" s="81"/>
      <c r="K33" s="81">
        <v>100</v>
      </c>
      <c r="L33" s="81">
        <v>45</v>
      </c>
      <c r="M33" s="81"/>
      <c r="N33" s="81">
        <v>70</v>
      </c>
      <c r="O33" s="81"/>
      <c r="P33" s="259"/>
      <c r="Q33" s="81"/>
      <c r="R33" s="81"/>
      <c r="S33" s="259"/>
      <c r="T33" s="81"/>
      <c r="U33" s="164"/>
      <c r="V33" s="465"/>
      <c r="W33" s="81"/>
      <c r="X33" s="465"/>
      <c r="Y33" s="81"/>
      <c r="Z33" s="81"/>
      <c r="AA33" s="81"/>
      <c r="AB33" s="81"/>
      <c r="AC33" s="81"/>
      <c r="AD33" s="81"/>
      <c r="AE33" s="256"/>
      <c r="AF33" s="256"/>
      <c r="AG33" s="256"/>
      <c r="AH33" s="256"/>
      <c r="AI33" s="256"/>
      <c r="AJ33" s="256"/>
      <c r="AK33" s="256"/>
      <c r="AL33" s="256"/>
      <c r="AM33" s="256"/>
      <c r="AN33" s="279"/>
      <c r="AO33" s="286">
        <f t="shared" si="0"/>
        <v>272</v>
      </c>
      <c r="AP33" s="261">
        <f t="shared" si="1"/>
        <v>4</v>
      </c>
      <c r="AU33"/>
    </row>
    <row r="34" spans="1:47" ht="15.75" x14ac:dyDescent="0.25">
      <c r="A34" s="622" t="s">
        <v>63</v>
      </c>
      <c r="B34" s="288" t="s">
        <v>129</v>
      </c>
      <c r="C34" s="170" t="s">
        <v>610</v>
      </c>
      <c r="D34" s="170" t="s">
        <v>611</v>
      </c>
      <c r="E34" s="269">
        <v>2014</v>
      </c>
      <c r="F34" s="256" t="s">
        <v>507</v>
      </c>
      <c r="G34" s="342"/>
      <c r="H34" s="259"/>
      <c r="I34" s="81"/>
      <c r="J34" s="81"/>
      <c r="K34" s="81"/>
      <c r="L34" s="81"/>
      <c r="M34" s="81"/>
      <c r="N34" s="81"/>
      <c r="O34" s="81"/>
      <c r="P34" s="259"/>
      <c r="Q34" s="81"/>
      <c r="R34" s="81"/>
      <c r="S34" s="259"/>
      <c r="T34" s="81"/>
      <c r="U34" s="164"/>
      <c r="V34" s="465"/>
      <c r="W34" s="81">
        <v>65</v>
      </c>
      <c r="X34" s="465"/>
      <c r="Y34" s="81">
        <v>54</v>
      </c>
      <c r="Z34" s="81"/>
      <c r="AA34" s="81">
        <v>51</v>
      </c>
      <c r="AB34" s="81"/>
      <c r="AC34" s="81"/>
      <c r="AD34" s="81"/>
      <c r="AE34" s="256"/>
      <c r="AF34" s="256"/>
      <c r="AG34" s="256">
        <v>42</v>
      </c>
      <c r="AH34" s="256"/>
      <c r="AI34" s="256"/>
      <c r="AJ34" s="256"/>
      <c r="AK34" s="256"/>
      <c r="AL34" s="256"/>
      <c r="AM34" s="256"/>
      <c r="AN34" s="279"/>
      <c r="AO34" s="286">
        <f t="shared" si="0"/>
        <v>252</v>
      </c>
      <c r="AP34" s="261">
        <f t="shared" si="1"/>
        <v>4</v>
      </c>
      <c r="AR34" s="446"/>
      <c r="AU34"/>
    </row>
    <row r="35" spans="1:47" ht="15.75" x14ac:dyDescent="0.25">
      <c r="A35" s="622" t="s">
        <v>64</v>
      </c>
      <c r="B35" s="162" t="s">
        <v>71</v>
      </c>
      <c r="C35" s="26" t="s">
        <v>122</v>
      </c>
      <c r="D35" s="26" t="s">
        <v>773</v>
      </c>
      <c r="E35" s="256">
        <v>2014</v>
      </c>
      <c r="F35" s="256" t="s">
        <v>506</v>
      </c>
      <c r="G35" s="343"/>
      <c r="H35" s="82"/>
      <c r="I35" s="82"/>
      <c r="J35" s="82"/>
      <c r="K35" s="82"/>
      <c r="L35" s="82"/>
      <c r="M35" s="82"/>
      <c r="N35" s="82"/>
      <c r="O35" s="82"/>
      <c r="P35" s="259"/>
      <c r="Q35" s="81"/>
      <c r="R35" s="81"/>
      <c r="S35" s="259"/>
      <c r="T35" s="81"/>
      <c r="U35" s="164"/>
      <c r="V35" s="465"/>
      <c r="W35" s="274"/>
      <c r="X35" s="259"/>
      <c r="Y35" s="81"/>
      <c r="Z35" s="81"/>
      <c r="AA35" s="81"/>
      <c r="AB35" s="81"/>
      <c r="AC35" s="81"/>
      <c r="AD35" s="81">
        <v>210</v>
      </c>
      <c r="AE35" s="256"/>
      <c r="AF35" s="256"/>
      <c r="AG35" s="256"/>
      <c r="AH35" s="256"/>
      <c r="AI35" s="256"/>
      <c r="AJ35" s="256"/>
      <c r="AK35" s="256"/>
      <c r="AL35" s="256"/>
      <c r="AM35" s="256"/>
      <c r="AN35" s="279">
        <v>30</v>
      </c>
      <c r="AO35" s="286">
        <f t="shared" si="0"/>
        <v>250</v>
      </c>
      <c r="AP35" s="261">
        <f t="shared" si="1"/>
        <v>4</v>
      </c>
      <c r="AU35"/>
    </row>
    <row r="36" spans="1:47" ht="15.75" x14ac:dyDescent="0.25">
      <c r="A36" s="891" t="s">
        <v>97</v>
      </c>
      <c r="B36" s="1803" t="s">
        <v>453</v>
      </c>
      <c r="C36" s="1804" t="s">
        <v>794</v>
      </c>
      <c r="D36" s="1804" t="s">
        <v>73</v>
      </c>
      <c r="E36" s="1805">
        <v>2013</v>
      </c>
      <c r="F36" s="258" t="s">
        <v>506</v>
      </c>
      <c r="G36" s="342">
        <v>48</v>
      </c>
      <c r="H36" s="81"/>
      <c r="I36" s="81"/>
      <c r="J36" s="81"/>
      <c r="K36" s="81"/>
      <c r="L36" s="81"/>
      <c r="M36" s="81"/>
      <c r="N36" s="81">
        <v>65</v>
      </c>
      <c r="O36" s="81"/>
      <c r="P36" s="259">
        <v>100</v>
      </c>
      <c r="Q36" s="81"/>
      <c r="R36" s="81"/>
      <c r="S36" s="259"/>
      <c r="T36" s="81"/>
      <c r="U36" s="164"/>
      <c r="V36" s="465"/>
      <c r="W36" s="81"/>
      <c r="X36" s="259"/>
      <c r="Y36" s="81"/>
      <c r="Z36" s="81"/>
      <c r="AA36" s="81"/>
      <c r="AB36" s="81"/>
      <c r="AC36" s="81"/>
      <c r="AD36" s="81"/>
      <c r="AE36" s="256"/>
      <c r="AF36" s="256"/>
      <c r="AG36" s="256"/>
      <c r="AH36" s="256"/>
      <c r="AI36" s="256"/>
      <c r="AJ36" s="256"/>
      <c r="AK36" s="256"/>
      <c r="AL36" s="256"/>
      <c r="AM36" s="256"/>
      <c r="AN36" s="279"/>
      <c r="AO36" s="286">
        <f t="shared" si="0"/>
        <v>243</v>
      </c>
      <c r="AP36" s="261">
        <f t="shared" si="1"/>
        <v>3</v>
      </c>
      <c r="AU36"/>
    </row>
    <row r="37" spans="1:47" ht="15.75" x14ac:dyDescent="0.25">
      <c r="A37" s="622" t="s">
        <v>98</v>
      </c>
      <c r="B37" s="298" t="s">
        <v>534</v>
      </c>
      <c r="C37" s="299" t="s">
        <v>465</v>
      </c>
      <c r="D37" s="299" t="s">
        <v>466</v>
      </c>
      <c r="E37" s="300">
        <v>2014</v>
      </c>
      <c r="F37" s="256" t="s">
        <v>506</v>
      </c>
      <c r="G37" s="342"/>
      <c r="H37" s="81"/>
      <c r="I37" s="81"/>
      <c r="J37" s="79"/>
      <c r="K37" s="81"/>
      <c r="L37" s="81"/>
      <c r="M37" s="81"/>
      <c r="N37" s="81"/>
      <c r="O37" s="81"/>
      <c r="P37" s="259"/>
      <c r="Q37" s="81"/>
      <c r="R37" s="81"/>
      <c r="S37" s="259"/>
      <c r="T37" s="81"/>
      <c r="U37" s="164"/>
      <c r="V37" s="465">
        <v>100</v>
      </c>
      <c r="W37" s="81"/>
      <c r="X37" s="259"/>
      <c r="Y37" s="81">
        <v>115</v>
      </c>
      <c r="Z37" s="81"/>
      <c r="AA37" s="81"/>
      <c r="AB37" s="81"/>
      <c r="AC37" s="81"/>
      <c r="AD37" s="81"/>
      <c r="AE37" s="256"/>
      <c r="AF37" s="256"/>
      <c r="AG37" s="256"/>
      <c r="AH37" s="256"/>
      <c r="AI37" s="256"/>
      <c r="AJ37" s="256"/>
      <c r="AK37" s="256"/>
      <c r="AL37" s="256"/>
      <c r="AM37" s="256"/>
      <c r="AN37" s="279"/>
      <c r="AO37" s="286">
        <f t="shared" ref="AO37:AO68" si="2">SUM(G37:AM37)+(AP37*10)</f>
        <v>235</v>
      </c>
      <c r="AP37" s="261">
        <f t="shared" ref="AP37:AP68" si="3">COUNTA(G37:AM37)+(AN37/10)</f>
        <v>2</v>
      </c>
      <c r="AU37"/>
    </row>
    <row r="38" spans="1:47" ht="15.75" x14ac:dyDescent="0.25">
      <c r="A38" s="622" t="s">
        <v>99</v>
      </c>
      <c r="B38" s="1803" t="s">
        <v>812</v>
      </c>
      <c r="C38" s="1804" t="s">
        <v>845</v>
      </c>
      <c r="D38" s="1804" t="s">
        <v>126</v>
      </c>
      <c r="E38" s="1805">
        <v>2013</v>
      </c>
      <c r="F38" s="258" t="s">
        <v>507</v>
      </c>
      <c r="G38" s="342"/>
      <c r="H38" s="81"/>
      <c r="I38" s="81"/>
      <c r="J38" s="81"/>
      <c r="K38" s="81"/>
      <c r="L38" s="81">
        <v>48</v>
      </c>
      <c r="M38" s="81"/>
      <c r="N38" s="81">
        <v>75</v>
      </c>
      <c r="O38" s="81"/>
      <c r="P38" s="259"/>
      <c r="Q38" s="81"/>
      <c r="R38" s="81"/>
      <c r="S38" s="259"/>
      <c r="T38" s="81"/>
      <c r="U38" s="164"/>
      <c r="V38" s="465"/>
      <c r="W38" s="81"/>
      <c r="X38" s="259"/>
      <c r="Y38" s="81"/>
      <c r="Z38" s="81"/>
      <c r="AA38" s="81"/>
      <c r="AB38" s="81"/>
      <c r="AC38" s="81"/>
      <c r="AD38" s="81"/>
      <c r="AE38" s="256"/>
      <c r="AF38" s="256"/>
      <c r="AG38" s="256"/>
      <c r="AH38" s="256">
        <v>70</v>
      </c>
      <c r="AI38" s="256"/>
      <c r="AJ38" s="256"/>
      <c r="AK38" s="256"/>
      <c r="AL38" s="256"/>
      <c r="AM38" s="256"/>
      <c r="AN38" s="279"/>
      <c r="AO38" s="286">
        <f t="shared" si="2"/>
        <v>223</v>
      </c>
      <c r="AP38" s="261">
        <f t="shared" si="3"/>
        <v>3</v>
      </c>
      <c r="AU38"/>
    </row>
    <row r="39" spans="1:47" ht="15.75" x14ac:dyDescent="0.25">
      <c r="A39" s="891" t="s">
        <v>100</v>
      </c>
      <c r="B39" s="298" t="s">
        <v>673</v>
      </c>
      <c r="C39" s="299" t="s">
        <v>866</v>
      </c>
      <c r="D39" s="299" t="s">
        <v>126</v>
      </c>
      <c r="E39" s="300">
        <v>2013</v>
      </c>
      <c r="F39" s="256" t="s">
        <v>506</v>
      </c>
      <c r="G39" s="342"/>
      <c r="H39" s="82"/>
      <c r="I39" s="82"/>
      <c r="J39" s="82"/>
      <c r="K39" s="82"/>
      <c r="L39" s="82"/>
      <c r="M39" s="82"/>
      <c r="N39" s="81"/>
      <c r="O39" s="82"/>
      <c r="P39" s="259"/>
      <c r="Q39" s="81">
        <v>53</v>
      </c>
      <c r="R39" s="81"/>
      <c r="S39" s="259">
        <v>50</v>
      </c>
      <c r="T39" s="81"/>
      <c r="U39" s="164"/>
      <c r="V39" s="465"/>
      <c r="W39" s="81"/>
      <c r="X39" s="259"/>
      <c r="Y39" s="81"/>
      <c r="Z39" s="81"/>
      <c r="AA39" s="81"/>
      <c r="AB39" s="81"/>
      <c r="AC39" s="81"/>
      <c r="AD39" s="81"/>
      <c r="AE39" s="256"/>
      <c r="AF39" s="256"/>
      <c r="AG39" s="256"/>
      <c r="AH39" s="256">
        <v>48</v>
      </c>
      <c r="AI39" s="256"/>
      <c r="AJ39" s="256"/>
      <c r="AK39" s="256"/>
      <c r="AL39" s="256"/>
      <c r="AM39" s="256"/>
      <c r="AN39" s="279">
        <v>30</v>
      </c>
      <c r="AO39" s="286">
        <f t="shared" si="2"/>
        <v>211</v>
      </c>
      <c r="AP39" s="261">
        <f t="shared" si="3"/>
        <v>6</v>
      </c>
      <c r="AU39"/>
    </row>
    <row r="40" spans="1:47" ht="15.75" x14ac:dyDescent="0.25">
      <c r="A40" s="622" t="s">
        <v>101</v>
      </c>
      <c r="B40" s="298" t="s">
        <v>885</v>
      </c>
      <c r="C40" s="299" t="s">
        <v>902</v>
      </c>
      <c r="D40" s="299" t="s">
        <v>153</v>
      </c>
      <c r="E40" s="300">
        <v>2018</v>
      </c>
      <c r="F40" s="256" t="s">
        <v>507</v>
      </c>
      <c r="G40" s="345"/>
      <c r="H40" s="295"/>
      <c r="I40" s="295"/>
      <c r="J40" s="295"/>
      <c r="K40" s="295"/>
      <c r="L40" s="295"/>
      <c r="M40" s="295"/>
      <c r="N40" s="295"/>
      <c r="O40" s="295"/>
      <c r="P40" s="294"/>
      <c r="Q40" s="295"/>
      <c r="R40" s="295"/>
      <c r="S40" s="294">
        <v>18</v>
      </c>
      <c r="T40" s="295"/>
      <c r="U40" s="804"/>
      <c r="V40" s="805">
        <v>54</v>
      </c>
      <c r="W40" s="295"/>
      <c r="X40" s="294"/>
      <c r="Y40" s="295">
        <v>65</v>
      </c>
      <c r="Z40" s="295"/>
      <c r="AA40" s="295"/>
      <c r="AB40" s="295"/>
      <c r="AC40" s="295"/>
      <c r="AD40" s="295"/>
      <c r="AE40" s="300"/>
      <c r="AF40" s="300"/>
      <c r="AG40" s="300"/>
      <c r="AH40" s="300"/>
      <c r="AI40" s="300"/>
      <c r="AJ40" s="300"/>
      <c r="AK40" s="300"/>
      <c r="AL40" s="300"/>
      <c r="AM40" s="293"/>
      <c r="AN40" s="504"/>
      <c r="AO40" s="286">
        <f t="shared" si="2"/>
        <v>167</v>
      </c>
      <c r="AP40" s="261">
        <f t="shared" si="3"/>
        <v>3</v>
      </c>
      <c r="AU40"/>
    </row>
    <row r="41" spans="1:47" ht="15" customHeight="1" x14ac:dyDescent="0.25">
      <c r="A41" s="622" t="s">
        <v>102</v>
      </c>
      <c r="B41" s="288" t="s">
        <v>14</v>
      </c>
      <c r="C41" s="170" t="s">
        <v>894</v>
      </c>
      <c r="D41" s="170" t="s">
        <v>80</v>
      </c>
      <c r="E41" s="269">
        <v>2013</v>
      </c>
      <c r="F41" s="1025" t="s">
        <v>507</v>
      </c>
      <c r="G41" s="342"/>
      <c r="H41" s="81"/>
      <c r="I41" s="81"/>
      <c r="J41" s="81"/>
      <c r="K41" s="81"/>
      <c r="L41" s="81"/>
      <c r="M41" s="81"/>
      <c r="N41" s="81"/>
      <c r="O41" s="81"/>
      <c r="P41" s="81"/>
      <c r="Q41" s="81">
        <v>29</v>
      </c>
      <c r="R41" s="79"/>
      <c r="S41" s="1882"/>
      <c r="T41" s="296"/>
      <c r="U41" s="1883"/>
      <c r="V41" s="1884"/>
      <c r="W41" s="296">
        <v>54</v>
      </c>
      <c r="X41" s="1882"/>
      <c r="Y41" s="296"/>
      <c r="Z41" s="296"/>
      <c r="AA41" s="296">
        <v>45</v>
      </c>
      <c r="AB41" s="296"/>
      <c r="AC41" s="296"/>
      <c r="AD41" s="296"/>
      <c r="AE41" s="1885"/>
      <c r="AF41" s="1885"/>
      <c r="AG41" s="1885"/>
      <c r="AH41" s="1885"/>
      <c r="AI41" s="1885"/>
      <c r="AJ41" s="1885"/>
      <c r="AK41" s="1885"/>
      <c r="AL41" s="1885"/>
      <c r="AM41" s="1885"/>
      <c r="AN41" s="1886"/>
      <c r="AO41" s="286">
        <f t="shared" si="2"/>
        <v>158</v>
      </c>
      <c r="AP41" s="261">
        <f t="shared" si="3"/>
        <v>3</v>
      </c>
      <c r="AR41" s="446"/>
      <c r="AU41"/>
    </row>
    <row r="42" spans="1:47" ht="15.75" x14ac:dyDescent="0.25">
      <c r="A42" s="891" t="s">
        <v>103</v>
      </c>
      <c r="B42" s="651" t="s">
        <v>17</v>
      </c>
      <c r="C42" s="650" t="s">
        <v>904</v>
      </c>
      <c r="D42" s="650" t="s">
        <v>139</v>
      </c>
      <c r="E42" s="160">
        <v>2014</v>
      </c>
      <c r="F42" s="258" t="s">
        <v>506</v>
      </c>
      <c r="G42" s="342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259"/>
      <c r="T42" s="81">
        <v>100</v>
      </c>
      <c r="U42" s="164"/>
      <c r="V42" s="465"/>
      <c r="W42" s="81"/>
      <c r="X42" s="259"/>
      <c r="Y42" s="81"/>
      <c r="Z42" s="81"/>
      <c r="AA42" s="81"/>
      <c r="AB42" s="81"/>
      <c r="AC42" s="81">
        <v>30</v>
      </c>
      <c r="AD42" s="81"/>
      <c r="AE42" s="256"/>
      <c r="AF42" s="256"/>
      <c r="AG42" s="256"/>
      <c r="AH42" s="256"/>
      <c r="AI42" s="256"/>
      <c r="AJ42" s="256"/>
      <c r="AK42" s="256"/>
      <c r="AL42" s="256"/>
      <c r="AM42" s="256"/>
      <c r="AN42" s="279"/>
      <c r="AO42" s="286">
        <f t="shared" si="2"/>
        <v>150</v>
      </c>
      <c r="AP42" s="261">
        <f t="shared" si="3"/>
        <v>2</v>
      </c>
      <c r="AU42"/>
    </row>
    <row r="43" spans="1:47" ht="15.75" x14ac:dyDescent="0.25">
      <c r="A43" s="622" t="s">
        <v>104</v>
      </c>
      <c r="B43" s="298" t="s">
        <v>885</v>
      </c>
      <c r="C43" s="299" t="s">
        <v>897</v>
      </c>
      <c r="D43" s="299" t="s">
        <v>114</v>
      </c>
      <c r="E43" s="300">
        <v>2014</v>
      </c>
      <c r="F43" s="256" t="s">
        <v>507</v>
      </c>
      <c r="G43" s="342"/>
      <c r="H43" s="82"/>
      <c r="I43" s="82"/>
      <c r="J43" s="82"/>
      <c r="K43" s="82"/>
      <c r="L43" s="82"/>
      <c r="M43" s="82"/>
      <c r="N43" s="82"/>
      <c r="O43" s="82"/>
      <c r="P43" s="82"/>
      <c r="Q43" s="81">
        <v>18</v>
      </c>
      <c r="R43" s="81"/>
      <c r="S43" s="259"/>
      <c r="T43" s="81"/>
      <c r="U43" s="164"/>
      <c r="V43" s="259">
        <v>60</v>
      </c>
      <c r="W43" s="81">
        <v>30</v>
      </c>
      <c r="X43" s="81"/>
      <c r="Y43" s="82"/>
      <c r="Z43" s="82"/>
      <c r="AA43" s="82"/>
      <c r="AB43" s="82"/>
      <c r="AC43" s="82"/>
      <c r="AD43" s="82"/>
      <c r="AE43" s="257"/>
      <c r="AF43" s="257"/>
      <c r="AG43" s="257"/>
      <c r="AH43" s="257"/>
      <c r="AI43" s="257"/>
      <c r="AJ43" s="257"/>
      <c r="AK43" s="257"/>
      <c r="AL43" s="257"/>
      <c r="AM43" s="257"/>
      <c r="AN43" s="261"/>
      <c r="AO43" s="286">
        <f t="shared" si="2"/>
        <v>138</v>
      </c>
      <c r="AP43" s="261">
        <f t="shared" si="3"/>
        <v>3</v>
      </c>
      <c r="AU43"/>
    </row>
    <row r="44" spans="1:47" ht="15.75" x14ac:dyDescent="0.25">
      <c r="A44" s="622" t="s">
        <v>105</v>
      </c>
      <c r="B44" s="298" t="s">
        <v>1021</v>
      </c>
      <c r="C44" s="299" t="s">
        <v>1031</v>
      </c>
      <c r="D44" s="299" t="s">
        <v>81</v>
      </c>
      <c r="E44" s="300">
        <v>2013</v>
      </c>
      <c r="F44" s="256" t="s">
        <v>507</v>
      </c>
      <c r="G44" s="345"/>
      <c r="H44" s="458"/>
      <c r="I44" s="458"/>
      <c r="J44" s="458"/>
      <c r="K44" s="458"/>
      <c r="L44" s="458"/>
      <c r="M44" s="458"/>
      <c r="N44" s="458"/>
      <c r="O44" s="458"/>
      <c r="P44" s="652"/>
      <c r="Q44" s="458"/>
      <c r="R44" s="458"/>
      <c r="S44" s="652"/>
      <c r="T44" s="458"/>
      <c r="U44" s="1162"/>
      <c r="V44" s="94"/>
      <c r="W44" s="458"/>
      <c r="X44" s="652"/>
      <c r="Y44" s="458"/>
      <c r="Z44" s="458"/>
      <c r="AA44" s="458">
        <v>34</v>
      </c>
      <c r="AB44" s="458"/>
      <c r="AC44" s="458"/>
      <c r="AD44" s="458"/>
      <c r="AE44" s="653"/>
      <c r="AF44" s="653"/>
      <c r="AG44" s="653"/>
      <c r="AH44" s="653">
        <v>80</v>
      </c>
      <c r="AI44" s="653"/>
      <c r="AJ44" s="653"/>
      <c r="AK44" s="653"/>
      <c r="AL44" s="653"/>
      <c r="AM44" s="653"/>
      <c r="AN44" s="654"/>
      <c r="AO44" s="286">
        <f t="shared" si="2"/>
        <v>134</v>
      </c>
      <c r="AP44" s="261">
        <f t="shared" si="3"/>
        <v>2</v>
      </c>
      <c r="AU44"/>
    </row>
    <row r="45" spans="1:47" ht="15.75" x14ac:dyDescent="0.25">
      <c r="A45" s="891" t="s">
        <v>106</v>
      </c>
      <c r="B45" s="298" t="s">
        <v>7</v>
      </c>
      <c r="C45" s="299" t="s">
        <v>74</v>
      </c>
      <c r="D45" s="299" t="s">
        <v>75</v>
      </c>
      <c r="E45" s="300">
        <v>2013</v>
      </c>
      <c r="F45" s="256" t="s">
        <v>506</v>
      </c>
      <c r="G45" s="342"/>
      <c r="H45" s="274"/>
      <c r="I45" s="274"/>
      <c r="J45" s="274"/>
      <c r="K45" s="274"/>
      <c r="L45" s="274"/>
      <c r="M45" s="274"/>
      <c r="N45" s="274"/>
      <c r="O45" s="274"/>
      <c r="P45" s="344"/>
      <c r="Q45" s="274"/>
      <c r="R45" s="274"/>
      <c r="S45" s="344"/>
      <c r="T45" s="274"/>
      <c r="U45" s="273">
        <v>95</v>
      </c>
      <c r="V45" s="466"/>
      <c r="W45" s="274"/>
      <c r="X45" s="344"/>
      <c r="Y45" s="274"/>
      <c r="Z45" s="274"/>
      <c r="AA45" s="274"/>
      <c r="AB45" s="274"/>
      <c r="AC45" s="274"/>
      <c r="AD45" s="274"/>
      <c r="AE45" s="269"/>
      <c r="AF45" s="269"/>
      <c r="AG45" s="269"/>
      <c r="AH45" s="269"/>
      <c r="AI45" s="269"/>
      <c r="AJ45" s="269"/>
      <c r="AK45" s="269"/>
      <c r="AL45" s="269"/>
      <c r="AM45" s="269"/>
      <c r="AN45" s="493">
        <v>20</v>
      </c>
      <c r="AO45" s="286">
        <f t="shared" si="2"/>
        <v>125</v>
      </c>
      <c r="AP45" s="261">
        <f t="shared" si="3"/>
        <v>3</v>
      </c>
      <c r="AR45" s="446"/>
      <c r="AU45"/>
    </row>
    <row r="46" spans="1:47" ht="15.75" x14ac:dyDescent="0.25">
      <c r="A46" s="622" t="s">
        <v>107</v>
      </c>
      <c r="B46" s="298" t="s">
        <v>673</v>
      </c>
      <c r="C46" s="299" t="s">
        <v>868</v>
      </c>
      <c r="D46" s="299" t="s">
        <v>65</v>
      </c>
      <c r="E46" s="300">
        <v>2013</v>
      </c>
      <c r="F46" s="256" t="s">
        <v>506</v>
      </c>
      <c r="G46" s="342"/>
      <c r="H46" s="274"/>
      <c r="I46" s="274"/>
      <c r="J46" s="274"/>
      <c r="K46" s="274"/>
      <c r="L46" s="274"/>
      <c r="M46" s="274"/>
      <c r="N46" s="274"/>
      <c r="O46" s="274"/>
      <c r="P46" s="344"/>
      <c r="Q46" s="274">
        <v>38</v>
      </c>
      <c r="R46" s="274"/>
      <c r="S46" s="344">
        <v>43</v>
      </c>
      <c r="T46" s="274"/>
      <c r="U46" s="273"/>
      <c r="V46" s="466"/>
      <c r="W46" s="274"/>
      <c r="X46" s="344"/>
      <c r="Y46" s="274"/>
      <c r="Z46" s="274"/>
      <c r="AA46" s="274"/>
      <c r="AB46" s="274"/>
      <c r="AC46" s="274"/>
      <c r="AD46" s="274"/>
      <c r="AE46" s="269"/>
      <c r="AF46" s="269"/>
      <c r="AG46" s="269"/>
      <c r="AH46" s="269"/>
      <c r="AI46" s="269"/>
      <c r="AJ46" s="269"/>
      <c r="AK46" s="269"/>
      <c r="AL46" s="269"/>
      <c r="AM46" s="269"/>
      <c r="AN46" s="493">
        <v>10</v>
      </c>
      <c r="AO46" s="286">
        <f t="shared" si="2"/>
        <v>111</v>
      </c>
      <c r="AP46" s="261">
        <f t="shared" si="3"/>
        <v>3</v>
      </c>
      <c r="AU46"/>
    </row>
    <row r="47" spans="1:47" ht="15.75" x14ac:dyDescent="0.25">
      <c r="A47" s="622" t="s">
        <v>108</v>
      </c>
      <c r="B47" s="291" t="s">
        <v>608</v>
      </c>
      <c r="C47" s="292" t="s">
        <v>878</v>
      </c>
      <c r="D47" s="292" t="s">
        <v>864</v>
      </c>
      <c r="E47" s="293">
        <v>2014</v>
      </c>
      <c r="F47" s="257" t="s">
        <v>507</v>
      </c>
      <c r="G47" s="343"/>
      <c r="H47" s="270"/>
      <c r="I47" s="270"/>
      <c r="J47" s="270"/>
      <c r="K47" s="270"/>
      <c r="L47" s="270"/>
      <c r="M47" s="270"/>
      <c r="N47" s="270"/>
      <c r="O47" s="270"/>
      <c r="P47" s="331"/>
      <c r="Q47" s="270">
        <v>26</v>
      </c>
      <c r="R47" s="270"/>
      <c r="S47" s="331">
        <v>17</v>
      </c>
      <c r="T47" s="270"/>
      <c r="U47" s="272"/>
      <c r="V47" s="500"/>
      <c r="W47" s="270">
        <v>18</v>
      </c>
      <c r="X47" s="331"/>
      <c r="Y47" s="270"/>
      <c r="Z47" s="270"/>
      <c r="AA47" s="270"/>
      <c r="AB47" s="270"/>
      <c r="AC47" s="270"/>
      <c r="AD47" s="270"/>
      <c r="AE47" s="271"/>
      <c r="AF47" s="271"/>
      <c r="AG47" s="271"/>
      <c r="AH47" s="271"/>
      <c r="AI47" s="271"/>
      <c r="AJ47" s="271"/>
      <c r="AK47" s="271"/>
      <c r="AL47" s="271"/>
      <c r="AM47" s="271"/>
      <c r="AN47" s="494">
        <v>20</v>
      </c>
      <c r="AO47" s="286">
        <f t="shared" si="2"/>
        <v>111</v>
      </c>
      <c r="AP47" s="261">
        <f t="shared" si="3"/>
        <v>5</v>
      </c>
      <c r="AU47"/>
    </row>
    <row r="48" spans="1:47" ht="15.75" x14ac:dyDescent="0.25">
      <c r="A48" s="891" t="s">
        <v>109</v>
      </c>
      <c r="B48" s="161" t="s">
        <v>13</v>
      </c>
      <c r="C48" s="83" t="s">
        <v>838</v>
      </c>
      <c r="D48" s="83" t="s">
        <v>839</v>
      </c>
      <c r="E48" s="257">
        <v>2014</v>
      </c>
      <c r="F48" s="1024" t="s">
        <v>506</v>
      </c>
      <c r="G48" s="342"/>
      <c r="H48" s="274"/>
      <c r="I48" s="274"/>
      <c r="J48" s="284"/>
      <c r="K48" s="270">
        <v>85</v>
      </c>
      <c r="L48" s="270"/>
      <c r="M48" s="270"/>
      <c r="N48" s="270"/>
      <c r="O48" s="270"/>
      <c r="P48" s="331"/>
      <c r="Q48" s="270"/>
      <c r="R48" s="270"/>
      <c r="S48" s="331"/>
      <c r="T48" s="270"/>
      <c r="U48" s="273"/>
      <c r="V48" s="466"/>
      <c r="W48" s="274"/>
      <c r="X48" s="344"/>
      <c r="Y48" s="274"/>
      <c r="Z48" s="274"/>
      <c r="AA48" s="274"/>
      <c r="AB48" s="274"/>
      <c r="AC48" s="274"/>
      <c r="AD48" s="274"/>
      <c r="AE48" s="269"/>
      <c r="AF48" s="269"/>
      <c r="AG48" s="269"/>
      <c r="AH48" s="269"/>
      <c r="AI48" s="269"/>
      <c r="AJ48" s="269"/>
      <c r="AK48" s="269"/>
      <c r="AL48" s="269"/>
      <c r="AM48" s="269"/>
      <c r="AN48" s="493"/>
      <c r="AO48" s="286">
        <f t="shared" si="2"/>
        <v>95</v>
      </c>
      <c r="AP48" s="261">
        <f t="shared" si="3"/>
        <v>1</v>
      </c>
      <c r="AU48"/>
    </row>
    <row r="49" spans="1:47" ht="15.75" x14ac:dyDescent="0.25">
      <c r="A49" s="622" t="s">
        <v>110</v>
      </c>
      <c r="B49" s="288" t="s">
        <v>1021</v>
      </c>
      <c r="C49" s="170" t="s">
        <v>976</v>
      </c>
      <c r="D49" s="170" t="s">
        <v>89</v>
      </c>
      <c r="E49" s="269">
        <v>2013</v>
      </c>
      <c r="F49" s="256" t="s">
        <v>507</v>
      </c>
      <c r="G49" s="342"/>
      <c r="H49" s="274"/>
      <c r="I49" s="274"/>
      <c r="J49" s="274"/>
      <c r="K49" s="274"/>
      <c r="L49" s="274"/>
      <c r="M49" s="274"/>
      <c r="N49" s="274"/>
      <c r="O49" s="274"/>
      <c r="P49" s="344"/>
      <c r="Q49" s="274"/>
      <c r="R49" s="274"/>
      <c r="S49" s="344"/>
      <c r="T49" s="274"/>
      <c r="U49" s="273"/>
      <c r="V49" s="466"/>
      <c r="W49" s="274"/>
      <c r="X49" s="344"/>
      <c r="Y49" s="274"/>
      <c r="Z49" s="274"/>
      <c r="AA49" s="274">
        <v>42</v>
      </c>
      <c r="AB49" s="274"/>
      <c r="AC49" s="274"/>
      <c r="AD49" s="274"/>
      <c r="AE49" s="269"/>
      <c r="AF49" s="269"/>
      <c r="AG49" s="269"/>
      <c r="AH49" s="269">
        <v>32</v>
      </c>
      <c r="AI49" s="269"/>
      <c r="AJ49" s="269"/>
      <c r="AK49" s="269"/>
      <c r="AL49" s="269"/>
      <c r="AM49" s="269"/>
      <c r="AN49" s="493"/>
      <c r="AO49" s="286">
        <f t="shared" si="2"/>
        <v>94</v>
      </c>
      <c r="AP49" s="261">
        <f t="shared" si="3"/>
        <v>2</v>
      </c>
      <c r="AU49"/>
    </row>
    <row r="50" spans="1:47" ht="15.75" x14ac:dyDescent="0.25">
      <c r="A50" s="622" t="s">
        <v>329</v>
      </c>
      <c r="B50" s="288" t="s">
        <v>129</v>
      </c>
      <c r="C50" s="170" t="s">
        <v>976</v>
      </c>
      <c r="D50" s="170" t="s">
        <v>82</v>
      </c>
      <c r="E50" s="269">
        <v>2013</v>
      </c>
      <c r="F50" s="256" t="s">
        <v>507</v>
      </c>
      <c r="G50" s="342"/>
      <c r="H50" s="274"/>
      <c r="I50" s="274"/>
      <c r="J50" s="274"/>
      <c r="K50" s="274"/>
      <c r="L50" s="274"/>
      <c r="M50" s="274"/>
      <c r="N50" s="274"/>
      <c r="O50" s="274"/>
      <c r="P50" s="344"/>
      <c r="Q50" s="274"/>
      <c r="R50" s="274"/>
      <c r="S50" s="344"/>
      <c r="T50" s="274"/>
      <c r="U50" s="273"/>
      <c r="V50" s="466"/>
      <c r="W50" s="274">
        <v>57</v>
      </c>
      <c r="X50" s="344"/>
      <c r="Y50" s="274"/>
      <c r="Z50" s="274"/>
      <c r="AA50" s="274"/>
      <c r="AB50" s="274"/>
      <c r="AC50" s="274"/>
      <c r="AD50" s="274"/>
      <c r="AE50" s="269"/>
      <c r="AF50" s="269"/>
      <c r="AG50" s="269"/>
      <c r="AH50" s="269"/>
      <c r="AI50" s="269"/>
      <c r="AJ50" s="269"/>
      <c r="AK50" s="269"/>
      <c r="AL50" s="269"/>
      <c r="AM50" s="269"/>
      <c r="AN50" s="493"/>
      <c r="AO50" s="286">
        <f t="shared" si="2"/>
        <v>67</v>
      </c>
      <c r="AP50" s="261">
        <f t="shared" si="3"/>
        <v>1</v>
      </c>
      <c r="AU50"/>
    </row>
    <row r="51" spans="1:47" ht="15.75" x14ac:dyDescent="0.25">
      <c r="A51" s="891" t="s">
        <v>330</v>
      </c>
      <c r="B51" s="288" t="s">
        <v>14</v>
      </c>
      <c r="C51" s="170" t="s">
        <v>81</v>
      </c>
      <c r="D51" s="170" t="s">
        <v>862</v>
      </c>
      <c r="E51" s="269">
        <v>2013</v>
      </c>
      <c r="F51" s="256" t="s">
        <v>507</v>
      </c>
      <c r="G51" s="342"/>
      <c r="H51" s="270"/>
      <c r="I51" s="270"/>
      <c r="J51" s="270"/>
      <c r="K51" s="270"/>
      <c r="L51" s="270"/>
      <c r="M51" s="270"/>
      <c r="N51" s="274"/>
      <c r="O51" s="270"/>
      <c r="P51" s="344"/>
      <c r="Q51" s="274"/>
      <c r="R51" s="274"/>
      <c r="S51" s="344"/>
      <c r="T51" s="274"/>
      <c r="U51" s="273"/>
      <c r="V51" s="466"/>
      <c r="W51" s="274"/>
      <c r="X51" s="344"/>
      <c r="Y51" s="274"/>
      <c r="Z51" s="274"/>
      <c r="AA51" s="274">
        <v>16</v>
      </c>
      <c r="AB51" s="274"/>
      <c r="AC51" s="274"/>
      <c r="AD51" s="274"/>
      <c r="AE51" s="269"/>
      <c r="AF51" s="269"/>
      <c r="AG51" s="269"/>
      <c r="AH51" s="269">
        <v>28</v>
      </c>
      <c r="AI51" s="269"/>
      <c r="AJ51" s="269"/>
      <c r="AK51" s="269"/>
      <c r="AL51" s="269"/>
      <c r="AM51" s="269"/>
      <c r="AN51" s="493"/>
      <c r="AO51" s="286">
        <f t="shared" si="2"/>
        <v>64</v>
      </c>
      <c r="AP51" s="261">
        <f t="shared" si="3"/>
        <v>2</v>
      </c>
      <c r="AU51"/>
    </row>
    <row r="52" spans="1:47" ht="15.75" x14ac:dyDescent="0.25">
      <c r="A52" s="622" t="s">
        <v>331</v>
      </c>
      <c r="B52" s="288" t="s">
        <v>370</v>
      </c>
      <c r="C52" s="170" t="s">
        <v>533</v>
      </c>
      <c r="D52" s="170" t="s">
        <v>149</v>
      </c>
      <c r="E52" s="269">
        <v>2014</v>
      </c>
      <c r="F52" s="256" t="s">
        <v>507</v>
      </c>
      <c r="G52" s="342">
        <v>53</v>
      </c>
      <c r="H52" s="274"/>
      <c r="I52" s="274"/>
      <c r="J52" s="274"/>
      <c r="K52" s="274"/>
      <c r="L52" s="274"/>
      <c r="M52" s="274"/>
      <c r="N52" s="274"/>
      <c r="O52" s="274"/>
      <c r="P52" s="344"/>
      <c r="Q52" s="274"/>
      <c r="R52" s="274"/>
      <c r="S52" s="344"/>
      <c r="T52" s="274"/>
      <c r="U52" s="273"/>
      <c r="V52" s="500"/>
      <c r="W52" s="270"/>
      <c r="X52" s="331"/>
      <c r="Y52" s="270"/>
      <c r="Z52" s="270"/>
      <c r="AA52" s="270"/>
      <c r="AB52" s="270"/>
      <c r="AC52" s="270"/>
      <c r="AD52" s="270"/>
      <c r="AE52" s="271"/>
      <c r="AF52" s="271"/>
      <c r="AG52" s="271"/>
      <c r="AH52" s="271"/>
      <c r="AI52" s="271"/>
      <c r="AJ52" s="271"/>
      <c r="AK52" s="271"/>
      <c r="AL52" s="271"/>
      <c r="AM52" s="271"/>
      <c r="AN52" s="494"/>
      <c r="AO52" s="286">
        <f t="shared" si="2"/>
        <v>63</v>
      </c>
      <c r="AP52" s="261">
        <f t="shared" si="3"/>
        <v>1</v>
      </c>
      <c r="AU52"/>
    </row>
    <row r="53" spans="1:47" ht="15.75" x14ac:dyDescent="0.25">
      <c r="A53" s="622" t="s">
        <v>332</v>
      </c>
      <c r="B53" s="162" t="s">
        <v>129</v>
      </c>
      <c r="C53" s="26" t="s">
        <v>994</v>
      </c>
      <c r="D53" s="26" t="s">
        <v>89</v>
      </c>
      <c r="E53" s="256">
        <v>2013</v>
      </c>
      <c r="F53" s="1025" t="s">
        <v>507</v>
      </c>
      <c r="G53" s="342"/>
      <c r="H53" s="274"/>
      <c r="I53" s="274"/>
      <c r="J53" s="274"/>
      <c r="K53" s="274"/>
      <c r="L53" s="274"/>
      <c r="M53" s="274"/>
      <c r="N53" s="274"/>
      <c r="O53" s="274"/>
      <c r="P53" s="344"/>
      <c r="Q53" s="274"/>
      <c r="R53" s="274"/>
      <c r="S53" s="344"/>
      <c r="T53" s="274"/>
      <c r="U53" s="273"/>
      <c r="V53" s="466"/>
      <c r="W53" s="274"/>
      <c r="X53" s="344"/>
      <c r="Y53" s="274">
        <v>51</v>
      </c>
      <c r="Z53" s="274"/>
      <c r="AA53" s="274"/>
      <c r="AB53" s="274"/>
      <c r="AC53" s="274"/>
      <c r="AD53" s="274"/>
      <c r="AE53" s="269"/>
      <c r="AF53" s="269"/>
      <c r="AG53" s="269"/>
      <c r="AH53" s="269"/>
      <c r="AI53" s="269"/>
      <c r="AJ53" s="269"/>
      <c r="AK53" s="269"/>
      <c r="AL53" s="269"/>
      <c r="AM53" s="269"/>
      <c r="AN53" s="493"/>
      <c r="AO53" s="286">
        <f t="shared" si="2"/>
        <v>61</v>
      </c>
      <c r="AP53" s="261">
        <f t="shared" si="3"/>
        <v>1</v>
      </c>
      <c r="AU53"/>
    </row>
    <row r="54" spans="1:47" ht="15.75" x14ac:dyDescent="0.25">
      <c r="A54" s="891" t="s">
        <v>333</v>
      </c>
      <c r="B54" s="162" t="s">
        <v>673</v>
      </c>
      <c r="C54" s="26" t="s">
        <v>719</v>
      </c>
      <c r="D54" s="26" t="s">
        <v>136</v>
      </c>
      <c r="E54" s="81">
        <v>2014</v>
      </c>
      <c r="F54" s="1025" t="s">
        <v>507</v>
      </c>
      <c r="G54" s="342"/>
      <c r="H54" s="270"/>
      <c r="I54" s="270"/>
      <c r="J54" s="270"/>
      <c r="K54" s="270"/>
      <c r="L54" s="270"/>
      <c r="M54" s="270"/>
      <c r="N54" s="270"/>
      <c r="O54" s="270"/>
      <c r="P54" s="331"/>
      <c r="Q54" s="274">
        <v>48</v>
      </c>
      <c r="R54" s="274"/>
      <c r="S54" s="344"/>
      <c r="T54" s="274"/>
      <c r="U54" s="273"/>
      <c r="V54" s="500"/>
      <c r="W54" s="270"/>
      <c r="X54" s="331"/>
      <c r="Y54" s="270"/>
      <c r="Z54" s="270"/>
      <c r="AA54" s="270"/>
      <c r="AB54" s="270"/>
      <c r="AC54" s="270"/>
      <c r="AD54" s="270"/>
      <c r="AE54" s="271"/>
      <c r="AF54" s="271"/>
      <c r="AG54" s="271"/>
      <c r="AH54" s="271"/>
      <c r="AI54" s="271"/>
      <c r="AJ54" s="271"/>
      <c r="AK54" s="271"/>
      <c r="AL54" s="271"/>
      <c r="AM54" s="271"/>
      <c r="AN54" s="494"/>
      <c r="AO54" s="286">
        <f t="shared" si="2"/>
        <v>58</v>
      </c>
      <c r="AP54" s="261">
        <f t="shared" si="3"/>
        <v>1</v>
      </c>
      <c r="AU54"/>
    </row>
    <row r="55" spans="1:47" ht="15.75" x14ac:dyDescent="0.25">
      <c r="A55" s="622" t="s">
        <v>334</v>
      </c>
      <c r="B55" s="161" t="s">
        <v>16</v>
      </c>
      <c r="C55" s="83" t="s">
        <v>910</v>
      </c>
      <c r="D55" s="83" t="s">
        <v>712</v>
      </c>
      <c r="E55" s="82">
        <v>2013</v>
      </c>
      <c r="F55" s="257" t="s">
        <v>507</v>
      </c>
      <c r="G55" s="343"/>
      <c r="H55" s="270"/>
      <c r="I55" s="270"/>
      <c r="J55" s="270"/>
      <c r="K55" s="270"/>
      <c r="L55" s="270"/>
      <c r="M55" s="270"/>
      <c r="N55" s="270"/>
      <c r="O55" s="270"/>
      <c r="P55" s="331"/>
      <c r="Q55" s="270"/>
      <c r="R55" s="270"/>
      <c r="S55" s="331"/>
      <c r="T55" s="270"/>
      <c r="U55" s="272">
        <v>48</v>
      </c>
      <c r="V55" s="466"/>
      <c r="W55" s="274"/>
      <c r="X55" s="344"/>
      <c r="Y55" s="274"/>
      <c r="Z55" s="274"/>
      <c r="AA55" s="274"/>
      <c r="AB55" s="274"/>
      <c r="AC55" s="274"/>
      <c r="AD55" s="274"/>
      <c r="AE55" s="269"/>
      <c r="AF55" s="269"/>
      <c r="AG55" s="269"/>
      <c r="AH55" s="269"/>
      <c r="AI55" s="269"/>
      <c r="AJ55" s="269"/>
      <c r="AK55" s="269"/>
      <c r="AL55" s="269"/>
      <c r="AM55" s="269"/>
      <c r="AN55" s="493"/>
      <c r="AO55" s="286">
        <f t="shared" si="2"/>
        <v>58</v>
      </c>
      <c r="AP55" s="261">
        <f t="shared" si="3"/>
        <v>1</v>
      </c>
      <c r="AU55"/>
    </row>
    <row r="56" spans="1:47" ht="15.75" x14ac:dyDescent="0.25">
      <c r="A56" s="622" t="s">
        <v>335</v>
      </c>
      <c r="B56" s="162" t="s">
        <v>129</v>
      </c>
      <c r="C56" s="26" t="s">
        <v>967</v>
      </c>
      <c r="D56" s="26" t="s">
        <v>76</v>
      </c>
      <c r="E56" s="81">
        <v>2014</v>
      </c>
      <c r="F56" s="256" t="s">
        <v>507</v>
      </c>
      <c r="G56" s="342"/>
      <c r="H56" s="274"/>
      <c r="I56" s="274"/>
      <c r="J56" s="274"/>
      <c r="K56" s="274"/>
      <c r="L56" s="274"/>
      <c r="M56" s="274"/>
      <c r="N56" s="274"/>
      <c r="O56" s="274"/>
      <c r="P56" s="344"/>
      <c r="Q56" s="274"/>
      <c r="R56" s="274"/>
      <c r="S56" s="344"/>
      <c r="T56" s="274"/>
      <c r="U56" s="273"/>
      <c r="V56" s="466"/>
      <c r="W56" s="274">
        <v>48</v>
      </c>
      <c r="X56" s="274"/>
      <c r="Y56" s="274"/>
      <c r="Z56" s="274"/>
      <c r="AA56" s="274"/>
      <c r="AB56" s="274"/>
      <c r="AC56" s="274"/>
      <c r="AD56" s="274"/>
      <c r="AE56" s="269"/>
      <c r="AF56" s="269"/>
      <c r="AG56" s="269"/>
      <c r="AH56" s="269"/>
      <c r="AI56" s="269"/>
      <c r="AJ56" s="269"/>
      <c r="AK56" s="269"/>
      <c r="AL56" s="269"/>
      <c r="AM56" s="269"/>
      <c r="AN56" s="493"/>
      <c r="AO56" s="286">
        <f t="shared" si="2"/>
        <v>58</v>
      </c>
      <c r="AP56" s="261">
        <f t="shared" si="3"/>
        <v>1</v>
      </c>
      <c r="AU56"/>
    </row>
    <row r="57" spans="1:47" ht="15.75" x14ac:dyDescent="0.25">
      <c r="A57" s="891" t="s">
        <v>353</v>
      </c>
      <c r="B57" s="162" t="s">
        <v>462</v>
      </c>
      <c r="C57" s="26" t="s">
        <v>994</v>
      </c>
      <c r="D57" s="26" t="s">
        <v>70</v>
      </c>
      <c r="E57" s="81">
        <v>2014</v>
      </c>
      <c r="F57" s="256" t="s">
        <v>507</v>
      </c>
      <c r="G57" s="342"/>
      <c r="H57" s="274"/>
      <c r="I57" s="274"/>
      <c r="J57" s="274"/>
      <c r="K57" s="274"/>
      <c r="L57" s="274"/>
      <c r="M57" s="274"/>
      <c r="N57" s="274"/>
      <c r="O57" s="274"/>
      <c r="P57" s="344"/>
      <c r="Q57" s="274"/>
      <c r="R57" s="274"/>
      <c r="S57" s="344"/>
      <c r="T57" s="274"/>
      <c r="U57" s="273"/>
      <c r="V57" s="466"/>
      <c r="W57" s="274"/>
      <c r="X57" s="344"/>
      <c r="Y57" s="274">
        <v>48</v>
      </c>
      <c r="Z57" s="274"/>
      <c r="AA57" s="274"/>
      <c r="AB57" s="274"/>
      <c r="AC57" s="274"/>
      <c r="AD57" s="274"/>
      <c r="AE57" s="269"/>
      <c r="AF57" s="269"/>
      <c r="AG57" s="269"/>
      <c r="AH57" s="269"/>
      <c r="AI57" s="269"/>
      <c r="AJ57" s="269"/>
      <c r="AK57" s="269"/>
      <c r="AL57" s="269"/>
      <c r="AM57" s="269"/>
      <c r="AN57" s="493"/>
      <c r="AO57" s="286">
        <f t="shared" si="2"/>
        <v>58</v>
      </c>
      <c r="AP57" s="261">
        <f t="shared" si="3"/>
        <v>1</v>
      </c>
      <c r="AU57"/>
    </row>
    <row r="58" spans="1:47" ht="15.75" x14ac:dyDescent="0.25">
      <c r="A58" s="622" t="s">
        <v>354</v>
      </c>
      <c r="B58" s="651" t="s">
        <v>608</v>
      </c>
      <c r="C58" s="650" t="s">
        <v>802</v>
      </c>
      <c r="D58" s="650" t="s">
        <v>803</v>
      </c>
      <c r="E58" s="258">
        <v>2014</v>
      </c>
      <c r="F58" s="258" t="s">
        <v>507</v>
      </c>
      <c r="G58" s="342">
        <v>45</v>
      </c>
      <c r="H58" s="274"/>
      <c r="I58" s="274"/>
      <c r="J58" s="274"/>
      <c r="K58" s="274"/>
      <c r="L58" s="274"/>
      <c r="M58" s="274"/>
      <c r="N58" s="274"/>
      <c r="O58" s="274"/>
      <c r="P58" s="344"/>
      <c r="Q58" s="274"/>
      <c r="R58" s="274"/>
      <c r="S58" s="344"/>
      <c r="T58" s="274"/>
      <c r="U58" s="273"/>
      <c r="V58" s="466"/>
      <c r="W58" s="274"/>
      <c r="X58" s="344"/>
      <c r="Y58" s="274"/>
      <c r="Z58" s="274"/>
      <c r="AA58" s="274"/>
      <c r="AB58" s="274"/>
      <c r="AC58" s="274"/>
      <c r="AD58" s="274"/>
      <c r="AE58" s="269"/>
      <c r="AF58" s="269"/>
      <c r="AG58" s="269"/>
      <c r="AH58" s="269"/>
      <c r="AI58" s="269"/>
      <c r="AJ58" s="269"/>
      <c r="AK58" s="269"/>
      <c r="AL58" s="269"/>
      <c r="AM58" s="269"/>
      <c r="AN58" s="493"/>
      <c r="AO58" s="286">
        <f t="shared" si="2"/>
        <v>55</v>
      </c>
      <c r="AP58" s="261">
        <f t="shared" si="3"/>
        <v>1</v>
      </c>
      <c r="AU58"/>
    </row>
    <row r="59" spans="1:47" ht="15.75" x14ac:dyDescent="0.25">
      <c r="A59" s="622" t="s">
        <v>355</v>
      </c>
      <c r="B59" s="162" t="s">
        <v>497</v>
      </c>
      <c r="C59" s="26" t="s">
        <v>893</v>
      </c>
      <c r="D59" s="26" t="s">
        <v>149</v>
      </c>
      <c r="E59" s="256">
        <v>2014</v>
      </c>
      <c r="F59" s="1025" t="s">
        <v>507</v>
      </c>
      <c r="G59" s="342"/>
      <c r="H59" s="270"/>
      <c r="I59" s="270"/>
      <c r="J59" s="270"/>
      <c r="K59" s="270"/>
      <c r="L59" s="270"/>
      <c r="M59" s="274"/>
      <c r="N59" s="274"/>
      <c r="O59" s="270"/>
      <c r="P59" s="344"/>
      <c r="Q59" s="274">
        <v>45</v>
      </c>
      <c r="R59" s="274"/>
      <c r="S59" s="344"/>
      <c r="T59" s="274"/>
      <c r="U59" s="273"/>
      <c r="V59" s="466"/>
      <c r="W59" s="274"/>
      <c r="X59" s="344"/>
      <c r="Y59" s="274"/>
      <c r="Z59" s="274"/>
      <c r="AA59" s="274"/>
      <c r="AB59" s="274"/>
      <c r="AC59" s="274"/>
      <c r="AD59" s="274"/>
      <c r="AE59" s="269"/>
      <c r="AF59" s="269"/>
      <c r="AG59" s="269"/>
      <c r="AH59" s="269"/>
      <c r="AI59" s="269"/>
      <c r="AJ59" s="269"/>
      <c r="AK59" s="269"/>
      <c r="AL59" s="269"/>
      <c r="AM59" s="269"/>
      <c r="AN59" s="493"/>
      <c r="AO59" s="286">
        <f t="shared" si="2"/>
        <v>55</v>
      </c>
      <c r="AP59" s="261">
        <f t="shared" si="3"/>
        <v>1</v>
      </c>
      <c r="AU59"/>
    </row>
    <row r="60" spans="1:47" ht="15.75" x14ac:dyDescent="0.25">
      <c r="A60" s="891" t="s">
        <v>372</v>
      </c>
      <c r="B60" s="162" t="s">
        <v>129</v>
      </c>
      <c r="C60" s="26" t="s">
        <v>968</v>
      </c>
      <c r="D60" s="26" t="s">
        <v>96</v>
      </c>
      <c r="E60" s="256">
        <v>2013</v>
      </c>
      <c r="F60" s="256" t="s">
        <v>507</v>
      </c>
      <c r="G60" s="342"/>
      <c r="H60" s="274"/>
      <c r="I60" s="274"/>
      <c r="J60" s="274"/>
      <c r="K60" s="274"/>
      <c r="L60" s="274"/>
      <c r="M60" s="274"/>
      <c r="N60" s="274"/>
      <c r="O60" s="274"/>
      <c r="P60" s="344"/>
      <c r="Q60" s="274"/>
      <c r="R60" s="274"/>
      <c r="S60" s="344"/>
      <c r="T60" s="274"/>
      <c r="U60" s="273"/>
      <c r="V60" s="466"/>
      <c r="W60" s="274">
        <v>42</v>
      </c>
      <c r="X60" s="344"/>
      <c r="Y60" s="274"/>
      <c r="Z60" s="274"/>
      <c r="AA60" s="274"/>
      <c r="AB60" s="274"/>
      <c r="AC60" s="274"/>
      <c r="AD60" s="274"/>
      <c r="AE60" s="269"/>
      <c r="AF60" s="269"/>
      <c r="AG60" s="269"/>
      <c r="AH60" s="269"/>
      <c r="AI60" s="269"/>
      <c r="AJ60" s="269"/>
      <c r="AK60" s="269"/>
      <c r="AL60" s="269"/>
      <c r="AM60" s="269"/>
      <c r="AN60" s="493"/>
      <c r="AO60" s="286">
        <f t="shared" si="2"/>
        <v>52</v>
      </c>
      <c r="AP60" s="261">
        <f t="shared" si="3"/>
        <v>1</v>
      </c>
      <c r="AU60"/>
    </row>
    <row r="61" spans="1:47" ht="15.75" x14ac:dyDescent="0.25">
      <c r="A61" s="622" t="s">
        <v>373</v>
      </c>
      <c r="B61" s="162" t="s">
        <v>885</v>
      </c>
      <c r="C61" s="26" t="s">
        <v>883</v>
      </c>
      <c r="D61" s="26" t="s">
        <v>136</v>
      </c>
      <c r="E61" s="256">
        <v>2014</v>
      </c>
      <c r="F61" s="256" t="s">
        <v>507</v>
      </c>
      <c r="G61" s="343"/>
      <c r="H61" s="270"/>
      <c r="I61" s="270"/>
      <c r="J61" s="270"/>
      <c r="K61" s="270"/>
      <c r="L61" s="270"/>
      <c r="M61" s="270"/>
      <c r="N61" s="270"/>
      <c r="O61" s="270"/>
      <c r="P61" s="344"/>
      <c r="Q61" s="274"/>
      <c r="R61" s="274"/>
      <c r="S61" s="344"/>
      <c r="T61" s="274"/>
      <c r="U61" s="273"/>
      <c r="V61" s="466"/>
      <c r="W61" s="274"/>
      <c r="X61" s="344"/>
      <c r="Y61" s="274"/>
      <c r="Z61" s="274"/>
      <c r="AA61" s="274">
        <v>13</v>
      </c>
      <c r="AB61" s="274"/>
      <c r="AC61" s="274"/>
      <c r="AD61" s="274"/>
      <c r="AE61" s="269"/>
      <c r="AF61" s="269"/>
      <c r="AG61" s="269"/>
      <c r="AH61" s="269">
        <v>19</v>
      </c>
      <c r="AI61" s="269"/>
      <c r="AJ61" s="269"/>
      <c r="AK61" s="269"/>
      <c r="AL61" s="269"/>
      <c r="AM61" s="269"/>
      <c r="AN61" s="493"/>
      <c r="AO61" s="286">
        <f t="shared" si="2"/>
        <v>52</v>
      </c>
      <c r="AP61" s="261">
        <f t="shared" si="3"/>
        <v>2</v>
      </c>
      <c r="AU61"/>
    </row>
    <row r="62" spans="1:47" ht="15.75" x14ac:dyDescent="0.25">
      <c r="A62" s="622" t="s">
        <v>374</v>
      </c>
      <c r="B62" s="161" t="s">
        <v>453</v>
      </c>
      <c r="C62" s="83" t="s">
        <v>972</v>
      </c>
      <c r="D62" s="83" t="s">
        <v>113</v>
      </c>
      <c r="E62" s="257">
        <v>2013</v>
      </c>
      <c r="F62" s="257" t="s">
        <v>507</v>
      </c>
      <c r="G62" s="343"/>
      <c r="H62" s="270"/>
      <c r="I62" s="270"/>
      <c r="J62" s="270"/>
      <c r="K62" s="270"/>
      <c r="L62" s="270"/>
      <c r="M62" s="270"/>
      <c r="N62" s="270"/>
      <c r="O62" s="270"/>
      <c r="P62" s="331"/>
      <c r="Q62" s="270"/>
      <c r="R62" s="270"/>
      <c r="S62" s="331"/>
      <c r="T62" s="270"/>
      <c r="U62" s="272"/>
      <c r="V62" s="500"/>
      <c r="W62" s="270">
        <v>16</v>
      </c>
      <c r="X62" s="331"/>
      <c r="Y62" s="270"/>
      <c r="Z62" s="270"/>
      <c r="AA62" s="270">
        <v>11</v>
      </c>
      <c r="AB62" s="270"/>
      <c r="AC62" s="270"/>
      <c r="AD62" s="270"/>
      <c r="AE62" s="271"/>
      <c r="AF62" s="271"/>
      <c r="AG62" s="271"/>
      <c r="AH62" s="271"/>
      <c r="AI62" s="271"/>
      <c r="AJ62" s="271"/>
      <c r="AK62" s="271"/>
      <c r="AL62" s="271"/>
      <c r="AM62" s="271"/>
      <c r="AN62" s="494"/>
      <c r="AO62" s="286">
        <f t="shared" si="2"/>
        <v>47</v>
      </c>
      <c r="AP62" s="261">
        <f t="shared" si="3"/>
        <v>2</v>
      </c>
      <c r="AU62"/>
    </row>
    <row r="63" spans="1:47" ht="15.75" x14ac:dyDescent="0.25">
      <c r="A63" s="891" t="s">
        <v>382</v>
      </c>
      <c r="B63" s="162" t="s">
        <v>462</v>
      </c>
      <c r="C63" s="26" t="s">
        <v>994</v>
      </c>
      <c r="D63" s="26" t="s">
        <v>65</v>
      </c>
      <c r="E63" s="256">
        <v>2013</v>
      </c>
      <c r="F63" s="256" t="s">
        <v>507</v>
      </c>
      <c r="G63" s="342"/>
      <c r="H63" s="274"/>
      <c r="I63" s="274"/>
      <c r="J63" s="274"/>
      <c r="K63" s="274"/>
      <c r="L63" s="274"/>
      <c r="M63" s="274"/>
      <c r="N63" s="274"/>
      <c r="O63" s="274"/>
      <c r="P63" s="344"/>
      <c r="Q63" s="274"/>
      <c r="R63" s="274"/>
      <c r="S63" s="344"/>
      <c r="T63" s="274"/>
      <c r="U63" s="273"/>
      <c r="V63" s="466"/>
      <c r="W63" s="274"/>
      <c r="X63" s="344"/>
      <c r="Y63" s="274"/>
      <c r="Z63" s="274"/>
      <c r="AA63" s="274"/>
      <c r="AB63" s="274">
        <v>32</v>
      </c>
      <c r="AC63" s="274"/>
      <c r="AD63" s="274"/>
      <c r="AE63" s="269"/>
      <c r="AF63" s="269"/>
      <c r="AG63" s="269"/>
      <c r="AH63" s="269"/>
      <c r="AI63" s="269"/>
      <c r="AJ63" s="269"/>
      <c r="AK63" s="269"/>
      <c r="AL63" s="269"/>
      <c r="AM63" s="269"/>
      <c r="AN63" s="493"/>
      <c r="AO63" s="286">
        <f t="shared" si="2"/>
        <v>42</v>
      </c>
      <c r="AP63" s="261">
        <f t="shared" si="3"/>
        <v>1</v>
      </c>
      <c r="AU63"/>
    </row>
    <row r="64" spans="1:47" ht="15.75" x14ac:dyDescent="0.25">
      <c r="A64" s="622" t="s">
        <v>383</v>
      </c>
      <c r="B64" s="162" t="s">
        <v>885</v>
      </c>
      <c r="C64" s="26" t="s">
        <v>899</v>
      </c>
      <c r="D64" s="26" t="s">
        <v>80</v>
      </c>
      <c r="E64" s="81">
        <v>2013</v>
      </c>
      <c r="F64" s="256" t="s">
        <v>507</v>
      </c>
      <c r="G64" s="343"/>
      <c r="H64" s="270"/>
      <c r="I64" s="270"/>
      <c r="J64" s="270"/>
      <c r="K64" s="270"/>
      <c r="L64" s="270"/>
      <c r="M64" s="270"/>
      <c r="N64" s="270"/>
      <c r="O64" s="270"/>
      <c r="P64" s="331"/>
      <c r="Q64" s="270"/>
      <c r="R64" s="270"/>
      <c r="S64" s="331"/>
      <c r="T64" s="270"/>
      <c r="U64" s="272"/>
      <c r="V64" s="500"/>
      <c r="W64" s="270"/>
      <c r="X64" s="331"/>
      <c r="Y64" s="270"/>
      <c r="Z64" s="270"/>
      <c r="AA64" s="270"/>
      <c r="AB64" s="270"/>
      <c r="AC64" s="270"/>
      <c r="AD64" s="270"/>
      <c r="AE64" s="271"/>
      <c r="AF64" s="271"/>
      <c r="AG64" s="271"/>
      <c r="AH64" s="271">
        <v>30</v>
      </c>
      <c r="AI64" s="271"/>
      <c r="AJ64" s="271"/>
      <c r="AK64" s="271"/>
      <c r="AL64" s="271"/>
      <c r="AM64" s="271"/>
      <c r="AN64" s="494"/>
      <c r="AO64" s="286">
        <f t="shared" si="2"/>
        <v>40</v>
      </c>
      <c r="AP64" s="261">
        <f t="shared" si="3"/>
        <v>1</v>
      </c>
      <c r="AU64"/>
    </row>
    <row r="65" spans="1:53" ht="15.75" x14ac:dyDescent="0.25">
      <c r="A65" s="622" t="s">
        <v>405</v>
      </c>
      <c r="B65" s="161" t="s">
        <v>453</v>
      </c>
      <c r="C65" s="83" t="s">
        <v>971</v>
      </c>
      <c r="D65" s="83" t="s">
        <v>113</v>
      </c>
      <c r="E65" s="82">
        <v>2014</v>
      </c>
      <c r="F65" s="257" t="s">
        <v>507</v>
      </c>
      <c r="G65" s="343"/>
      <c r="H65" s="270"/>
      <c r="I65" s="270"/>
      <c r="J65" s="270"/>
      <c r="K65" s="270"/>
      <c r="L65" s="270"/>
      <c r="M65" s="270"/>
      <c r="N65" s="270"/>
      <c r="O65" s="270"/>
      <c r="P65" s="331"/>
      <c r="Q65" s="270"/>
      <c r="R65" s="270"/>
      <c r="S65" s="331"/>
      <c r="T65" s="270"/>
      <c r="U65" s="272"/>
      <c r="V65" s="500"/>
      <c r="W65" s="270">
        <v>24</v>
      </c>
      <c r="X65" s="331"/>
      <c r="Y65" s="270"/>
      <c r="Z65" s="270"/>
      <c r="AA65" s="270"/>
      <c r="AB65" s="270"/>
      <c r="AC65" s="270"/>
      <c r="AD65" s="270"/>
      <c r="AE65" s="271"/>
      <c r="AF65" s="271"/>
      <c r="AG65" s="271"/>
      <c r="AH65" s="271"/>
      <c r="AI65" s="271"/>
      <c r="AJ65" s="271"/>
      <c r="AK65" s="271"/>
      <c r="AL65" s="271"/>
      <c r="AM65" s="271"/>
      <c r="AN65" s="494"/>
      <c r="AO65" s="286">
        <f t="shared" si="2"/>
        <v>34</v>
      </c>
      <c r="AP65" s="261">
        <f t="shared" si="3"/>
        <v>1</v>
      </c>
      <c r="AU65"/>
    </row>
    <row r="66" spans="1:53" ht="15.75" x14ac:dyDescent="0.25">
      <c r="A66" s="622" t="s">
        <v>406</v>
      </c>
      <c r="B66" s="162" t="s">
        <v>129</v>
      </c>
      <c r="C66" s="26" t="s">
        <v>613</v>
      </c>
      <c r="D66" s="26" t="s">
        <v>126</v>
      </c>
      <c r="E66" s="256">
        <v>2014</v>
      </c>
      <c r="F66" s="256" t="s">
        <v>507</v>
      </c>
      <c r="G66" s="342"/>
      <c r="H66" s="81"/>
      <c r="I66" s="81"/>
      <c r="J66" s="81"/>
      <c r="K66" s="81"/>
      <c r="L66" s="81"/>
      <c r="M66" s="81"/>
      <c r="N66" s="81"/>
      <c r="O66" s="81"/>
      <c r="P66" s="259"/>
      <c r="Q66" s="81"/>
      <c r="R66" s="81"/>
      <c r="S66" s="259"/>
      <c r="T66" s="81"/>
      <c r="U66" s="164"/>
      <c r="V66" s="465"/>
      <c r="W66" s="81"/>
      <c r="X66" s="259"/>
      <c r="Y66" s="81"/>
      <c r="Z66" s="81"/>
      <c r="AA66" s="81">
        <v>19</v>
      </c>
      <c r="AB66" s="81"/>
      <c r="AC66" s="81"/>
      <c r="AD66" s="81"/>
      <c r="AE66" s="256"/>
      <c r="AF66" s="256"/>
      <c r="AG66" s="256"/>
      <c r="AH66" s="256"/>
      <c r="AI66" s="256"/>
      <c r="AJ66" s="256"/>
      <c r="AK66" s="256"/>
      <c r="AL66" s="256"/>
      <c r="AM66" s="256"/>
      <c r="AN66" s="279"/>
      <c r="AO66" s="286">
        <f t="shared" si="2"/>
        <v>29</v>
      </c>
      <c r="AP66" s="261">
        <f t="shared" si="3"/>
        <v>1</v>
      </c>
      <c r="AU66"/>
    </row>
    <row r="67" spans="1:53" ht="15.75" x14ac:dyDescent="0.25">
      <c r="A67" s="891" t="s">
        <v>407</v>
      </c>
      <c r="B67" s="298" t="s">
        <v>812</v>
      </c>
      <c r="C67" s="299" t="s">
        <v>1049</v>
      </c>
      <c r="D67" s="299" t="s">
        <v>114</v>
      </c>
      <c r="E67" s="300">
        <v>2014</v>
      </c>
      <c r="F67" s="300" t="s">
        <v>507</v>
      </c>
      <c r="G67" s="345"/>
      <c r="H67" s="458"/>
      <c r="I67" s="458"/>
      <c r="J67" s="872"/>
      <c r="K67" s="458"/>
      <c r="L67" s="458"/>
      <c r="M67" s="458"/>
      <c r="N67" s="458"/>
      <c r="O67" s="458"/>
      <c r="P67" s="652"/>
      <c r="Q67" s="458"/>
      <c r="R67" s="458"/>
      <c r="S67" s="652"/>
      <c r="T67" s="458"/>
      <c r="U67" s="1162"/>
      <c r="V67" s="94"/>
      <c r="W67" s="458"/>
      <c r="X67" s="652"/>
      <c r="Y67" s="458"/>
      <c r="Z67" s="458"/>
      <c r="AA67" s="458"/>
      <c r="AB67" s="458"/>
      <c r="AC67" s="458"/>
      <c r="AD67" s="458"/>
      <c r="AE67" s="653"/>
      <c r="AF67" s="653"/>
      <c r="AG67" s="653"/>
      <c r="AH67" s="653">
        <v>18</v>
      </c>
      <c r="AI67" s="653"/>
      <c r="AJ67" s="653"/>
      <c r="AK67" s="653"/>
      <c r="AL67" s="653"/>
      <c r="AM67" s="653"/>
      <c r="AN67" s="654"/>
      <c r="AO67" s="1381">
        <f t="shared" si="2"/>
        <v>28</v>
      </c>
      <c r="AP67" s="504">
        <f t="shared" si="3"/>
        <v>1</v>
      </c>
      <c r="AR67" s="446"/>
      <c r="AU67"/>
    </row>
    <row r="68" spans="1:53" ht="16.5" thickBot="1" x14ac:dyDescent="0.3">
      <c r="A68" s="2130" t="s">
        <v>408</v>
      </c>
      <c r="B68" s="657" t="s">
        <v>673</v>
      </c>
      <c r="C68" s="239" t="s">
        <v>719</v>
      </c>
      <c r="D68" s="239" t="s">
        <v>136</v>
      </c>
      <c r="E68" s="276">
        <v>2014</v>
      </c>
      <c r="F68" s="1640" t="s">
        <v>507</v>
      </c>
      <c r="G68" s="347"/>
      <c r="H68" s="238"/>
      <c r="I68" s="238"/>
      <c r="J68" s="656"/>
      <c r="K68" s="238"/>
      <c r="L68" s="238"/>
      <c r="M68" s="238"/>
      <c r="N68" s="238"/>
      <c r="O68" s="238"/>
      <c r="P68" s="260"/>
      <c r="Q68" s="1596"/>
      <c r="R68" s="1596"/>
      <c r="S68" s="1595"/>
      <c r="T68" s="1596"/>
      <c r="U68" s="962"/>
      <c r="V68" s="1597"/>
      <c r="W68" s="1596"/>
      <c r="X68" s="1595"/>
      <c r="Y68" s="1596"/>
      <c r="Z68" s="1596"/>
      <c r="AA68" s="1596"/>
      <c r="AB68" s="1596"/>
      <c r="AC68" s="1596"/>
      <c r="AD68" s="1596"/>
      <c r="AE68" s="1593"/>
      <c r="AF68" s="1593"/>
      <c r="AG68" s="1593"/>
      <c r="AH68" s="1593"/>
      <c r="AI68" s="1593"/>
      <c r="AJ68" s="1593"/>
      <c r="AK68" s="1593"/>
      <c r="AL68" s="1593"/>
      <c r="AM68" s="1593"/>
      <c r="AN68" s="505">
        <v>20</v>
      </c>
      <c r="AO68" s="662">
        <f t="shared" si="2"/>
        <v>20</v>
      </c>
      <c r="AP68" s="1314">
        <f t="shared" si="3"/>
        <v>2</v>
      </c>
      <c r="AR68" s="446"/>
      <c r="AU68"/>
    </row>
    <row r="69" spans="1:53" ht="15.75" thickBot="1" x14ac:dyDescent="0.3">
      <c r="B69" s="3"/>
      <c r="C69" s="262" t="s">
        <v>2</v>
      </c>
      <c r="D69" s="263"/>
      <c r="E69" s="277"/>
      <c r="F69" s="714"/>
      <c r="G69" s="354">
        <f t="shared" ref="G69:AP69" si="4">SUM(G5:G68)</f>
        <v>457</v>
      </c>
      <c r="H69" s="255">
        <f t="shared" si="4"/>
        <v>194</v>
      </c>
      <c r="I69" s="255">
        <f t="shared" si="4"/>
        <v>401</v>
      </c>
      <c r="J69" s="255">
        <f t="shared" si="4"/>
        <v>0</v>
      </c>
      <c r="K69" s="255">
        <f t="shared" si="4"/>
        <v>1370</v>
      </c>
      <c r="L69" s="255">
        <f t="shared" si="4"/>
        <v>497</v>
      </c>
      <c r="M69" s="255">
        <f t="shared" si="4"/>
        <v>221</v>
      </c>
      <c r="N69" s="255">
        <f t="shared" si="4"/>
        <v>1667</v>
      </c>
      <c r="O69" s="255">
        <f t="shared" si="4"/>
        <v>308</v>
      </c>
      <c r="P69" s="278">
        <f t="shared" si="4"/>
        <v>1450</v>
      </c>
      <c r="Q69" s="255">
        <f t="shared" si="4"/>
        <v>683</v>
      </c>
      <c r="R69" s="255">
        <f t="shared" si="4"/>
        <v>292</v>
      </c>
      <c r="S69" s="278">
        <f>SUM(S5:S68)</f>
        <v>628</v>
      </c>
      <c r="T69" s="255">
        <f t="shared" si="4"/>
        <v>225</v>
      </c>
      <c r="U69" s="1163">
        <f>SUM(U5:U68)</f>
        <v>351</v>
      </c>
      <c r="V69" s="715">
        <f t="shared" si="4"/>
        <v>1831</v>
      </c>
      <c r="W69" s="255">
        <f t="shared" si="4"/>
        <v>1876</v>
      </c>
      <c r="X69" s="255">
        <f t="shared" si="4"/>
        <v>197</v>
      </c>
      <c r="Y69" s="255">
        <f t="shared" si="4"/>
        <v>1975</v>
      </c>
      <c r="Z69" s="255">
        <f t="shared" si="4"/>
        <v>313</v>
      </c>
      <c r="AA69" s="255">
        <f t="shared" si="4"/>
        <v>1686</v>
      </c>
      <c r="AB69" s="255">
        <f t="shared" si="4"/>
        <v>220</v>
      </c>
      <c r="AC69" s="255">
        <f t="shared" si="4"/>
        <v>1860</v>
      </c>
      <c r="AD69" s="255">
        <f t="shared" si="4"/>
        <v>2840</v>
      </c>
      <c r="AE69" s="255">
        <f t="shared" si="4"/>
        <v>210</v>
      </c>
      <c r="AF69" s="255">
        <f t="shared" si="4"/>
        <v>60</v>
      </c>
      <c r="AG69" s="255">
        <f t="shared" si="4"/>
        <v>936</v>
      </c>
      <c r="AH69" s="255">
        <f t="shared" si="4"/>
        <v>1626</v>
      </c>
      <c r="AI69" s="255">
        <f t="shared" si="4"/>
        <v>0</v>
      </c>
      <c r="AJ69" s="255">
        <f t="shared" si="4"/>
        <v>514</v>
      </c>
      <c r="AK69" s="255">
        <f t="shared" si="4"/>
        <v>158</v>
      </c>
      <c r="AL69" s="255">
        <f t="shared" si="4"/>
        <v>0</v>
      </c>
      <c r="AM69" s="255">
        <f>SUM(AM5:AM68)</f>
        <v>0</v>
      </c>
      <c r="AN69" s="495">
        <f t="shared" si="4"/>
        <v>290</v>
      </c>
      <c r="AO69" s="715">
        <f t="shared" si="4"/>
        <v>28396</v>
      </c>
      <c r="AP69" s="716">
        <f t="shared" si="4"/>
        <v>335</v>
      </c>
      <c r="AU69"/>
    </row>
    <row r="70" spans="1:53" ht="32.25" customHeight="1" x14ac:dyDescent="0.25">
      <c r="G70" s="629" t="s">
        <v>777</v>
      </c>
      <c r="H70" s="663" t="s">
        <v>517</v>
      </c>
      <c r="I70" s="630" t="s">
        <v>778</v>
      </c>
      <c r="J70" s="631" t="s">
        <v>344</v>
      </c>
      <c r="K70" s="633" t="s">
        <v>342</v>
      </c>
      <c r="L70" s="634" t="s">
        <v>777</v>
      </c>
      <c r="M70" s="663" t="s">
        <v>517</v>
      </c>
      <c r="N70" s="633" t="s">
        <v>342</v>
      </c>
      <c r="O70" s="630" t="s">
        <v>784</v>
      </c>
      <c r="P70" s="633" t="s">
        <v>342</v>
      </c>
      <c r="Q70" s="634" t="s">
        <v>777</v>
      </c>
      <c r="R70" s="663" t="s">
        <v>517</v>
      </c>
      <c r="S70" s="1158" t="s">
        <v>777</v>
      </c>
      <c r="T70" s="663" t="s">
        <v>517</v>
      </c>
      <c r="U70" s="636" t="s">
        <v>784</v>
      </c>
      <c r="V70" s="14" t="s">
        <v>342</v>
      </c>
      <c r="W70" s="1178" t="s">
        <v>777</v>
      </c>
      <c r="X70" s="1182" t="s">
        <v>517</v>
      </c>
      <c r="Y70" s="14" t="s">
        <v>342</v>
      </c>
      <c r="Z70" s="1177" t="s">
        <v>778</v>
      </c>
      <c r="AA70" s="1178" t="s">
        <v>777</v>
      </c>
      <c r="AB70" s="1179" t="s">
        <v>517</v>
      </c>
      <c r="AC70" s="1173" t="s">
        <v>1012</v>
      </c>
      <c r="AD70" s="1250" t="s">
        <v>997</v>
      </c>
      <c r="AE70" s="635" t="s">
        <v>999</v>
      </c>
      <c r="AF70" s="1269" t="s">
        <v>1000</v>
      </c>
      <c r="AG70" s="1173" t="s">
        <v>1002</v>
      </c>
      <c r="AH70" s="1485" t="s">
        <v>777</v>
      </c>
      <c r="AI70" s="1486" t="s">
        <v>517</v>
      </c>
      <c r="AJ70" s="630" t="s">
        <v>778</v>
      </c>
      <c r="AK70" s="635" t="s">
        <v>1007</v>
      </c>
      <c r="AL70" s="1173" t="s">
        <v>1008</v>
      </c>
      <c r="AM70" s="1487" t="s">
        <v>1009</v>
      </c>
      <c r="AN70" s="491" t="s">
        <v>713</v>
      </c>
      <c r="AO70" s="5"/>
      <c r="AP70" s="13"/>
    </row>
    <row r="71" spans="1:53" ht="48.75" customHeight="1" thickBot="1" x14ac:dyDescent="0.3">
      <c r="G71" s="624" t="s">
        <v>776</v>
      </c>
      <c r="H71" s="664" t="s">
        <v>776</v>
      </c>
      <c r="I71" s="623" t="s">
        <v>779</v>
      </c>
      <c r="J71" s="28" t="s">
        <v>780</v>
      </c>
      <c r="K71" s="163" t="s">
        <v>842</v>
      </c>
      <c r="L71" s="627" t="s">
        <v>781</v>
      </c>
      <c r="M71" s="664" t="s">
        <v>781</v>
      </c>
      <c r="N71" s="163" t="s">
        <v>782</v>
      </c>
      <c r="O71" s="623" t="s">
        <v>791</v>
      </c>
      <c r="P71" s="163" t="s">
        <v>785</v>
      </c>
      <c r="Q71" s="627" t="s">
        <v>887</v>
      </c>
      <c r="R71" s="664" t="s">
        <v>887</v>
      </c>
      <c r="S71" s="1159" t="s">
        <v>786</v>
      </c>
      <c r="T71" s="664" t="s">
        <v>786</v>
      </c>
      <c r="U71" s="628" t="s">
        <v>788</v>
      </c>
      <c r="V71" s="1176" t="s">
        <v>915</v>
      </c>
      <c r="W71" s="1174" t="s">
        <v>914</v>
      </c>
      <c r="X71" s="1175" t="s">
        <v>927</v>
      </c>
      <c r="Y71" s="163" t="s">
        <v>916</v>
      </c>
      <c r="Z71" s="1181" t="s">
        <v>921</v>
      </c>
      <c r="AA71" s="1174" t="s">
        <v>922</v>
      </c>
      <c r="AB71" s="1175" t="s">
        <v>922</v>
      </c>
      <c r="AC71" s="1260" t="s">
        <v>1013</v>
      </c>
      <c r="AD71" s="1262" t="s">
        <v>998</v>
      </c>
      <c r="AE71" s="1171" t="s">
        <v>998</v>
      </c>
      <c r="AF71" s="1484" t="s">
        <v>1001</v>
      </c>
      <c r="AG71" s="1260" t="s">
        <v>1003</v>
      </c>
      <c r="AH71" s="1262" t="s">
        <v>924</v>
      </c>
      <c r="AI71" s="1259" t="s">
        <v>924</v>
      </c>
      <c r="AJ71" s="1260" t="s">
        <v>1004</v>
      </c>
      <c r="AK71" s="1171" t="s">
        <v>1006</v>
      </c>
      <c r="AL71" s="1260" t="s">
        <v>1073</v>
      </c>
      <c r="AM71" s="1488" t="s">
        <v>926</v>
      </c>
      <c r="AN71" s="492" t="s">
        <v>737</v>
      </c>
      <c r="AO71" s="5"/>
      <c r="AP71" s="5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spans="1:53" x14ac:dyDescent="0.25">
      <c r="P72" s="6"/>
      <c r="Q72" s="6"/>
      <c r="R72" s="6"/>
      <c r="S72" s="6"/>
      <c r="T72" s="6"/>
      <c r="U72" s="6"/>
      <c r="AN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spans="1:53" x14ac:dyDescent="0.25">
      <c r="L73" s="6"/>
      <c r="M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1:53" x14ac:dyDescent="0.25">
      <c r="N74" s="5"/>
      <c r="O74" s="5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spans="1:53" x14ac:dyDescent="0.25">
      <c r="N75" s="5"/>
      <c r="O75" s="5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1:53" x14ac:dyDescent="0.25">
      <c r="L76" s="6"/>
      <c r="M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spans="1:53" x14ac:dyDescent="0.25"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1:53" x14ac:dyDescent="0.25"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spans="1:53" x14ac:dyDescent="0.25"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spans="1:53" x14ac:dyDescent="0.25"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spans="16:53" x14ac:dyDescent="0.25"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spans="16:53" x14ac:dyDescent="0.25"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spans="16:53" x14ac:dyDescent="0.25"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pans="16:53" x14ac:dyDescent="0.25"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spans="16:53" x14ac:dyDescent="0.25"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spans="16:53" x14ac:dyDescent="0.25"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spans="16:53" x14ac:dyDescent="0.25"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spans="16:53" x14ac:dyDescent="0.25"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spans="16:53" x14ac:dyDescent="0.25"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spans="16:53" x14ac:dyDescent="0.25"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spans="16:53" x14ac:dyDescent="0.25"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spans="16:53" x14ac:dyDescent="0.25">
      <c r="AW92" s="3"/>
      <c r="AY92" s="3"/>
      <c r="BA92" s="3"/>
    </row>
  </sheetData>
  <sortState xmlns:xlrd2="http://schemas.microsoft.com/office/spreadsheetml/2017/richdata2" ref="B4:AP68">
    <sortCondition descending="1" ref="AO4:AO68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01"/>
  <sheetViews>
    <sheetView zoomScaleNormal="100" zoomScaleSheetLayoutView="75" workbookViewId="0">
      <selection activeCell="AD2" sqref="AD2"/>
    </sheetView>
  </sheetViews>
  <sheetFormatPr defaultRowHeight="15" x14ac:dyDescent="0.25"/>
  <cols>
    <col min="1" max="1" width="5.5703125" customWidth="1"/>
    <col min="2" max="2" width="15.5703125" customWidth="1"/>
    <col min="3" max="3" width="14" customWidth="1"/>
    <col min="4" max="4" width="11.140625" customWidth="1"/>
    <col min="5" max="5" width="7.42578125" customWidth="1"/>
    <col min="6" max="6" width="3.42578125" style="6" customWidth="1"/>
    <col min="7" max="7" width="5.140625" style="6" customWidth="1"/>
    <col min="8" max="8" width="6.5703125" style="6" customWidth="1"/>
    <col min="9" max="9" width="6.5703125" style="5" customWidth="1"/>
    <col min="10" max="12" width="6.5703125" style="6" customWidth="1"/>
    <col min="13" max="13" width="6.5703125" style="5" customWidth="1"/>
    <col min="14" max="15" width="6.5703125" style="6" customWidth="1"/>
    <col min="16" max="16" width="5.5703125" style="6" bestFit="1" customWidth="1"/>
    <col min="17" max="18" width="5.85546875" style="6" customWidth="1"/>
    <col min="19" max="19" width="5.42578125" style="6" bestFit="1" customWidth="1"/>
    <col min="20" max="20" width="6.7109375" style="6" customWidth="1"/>
    <col min="21" max="21" width="4.85546875" style="6" bestFit="1" customWidth="1"/>
    <col min="22" max="22" width="5.5703125" style="6" customWidth="1"/>
    <col min="23" max="23" width="5.28515625" style="6" customWidth="1"/>
    <col min="24" max="24" width="6" style="6" customWidth="1"/>
    <col min="25" max="25" width="4.5703125" style="6" bestFit="1" customWidth="1"/>
    <col min="26" max="26" width="6.140625" style="6" customWidth="1"/>
    <col min="27" max="27" width="5.5703125" style="6" customWidth="1"/>
    <col min="28" max="28" width="6" style="6" customWidth="1"/>
    <col min="29" max="30" width="5.28515625" style="6" bestFit="1" customWidth="1"/>
    <col min="31" max="31" width="5.5703125" style="6" bestFit="1" customWidth="1"/>
    <col min="32" max="32" width="8.85546875" customWidth="1"/>
    <col min="33" max="33" width="5.7109375" style="6" customWidth="1"/>
    <col min="34" max="34" width="4.5703125" customWidth="1"/>
    <col min="35" max="35" width="6.28515625" customWidth="1"/>
    <col min="36" max="36" width="9.42578125" customWidth="1"/>
  </cols>
  <sheetData>
    <row r="1" spans="1:33" ht="18.75" customHeight="1" thickBot="1" x14ac:dyDescent="0.3">
      <c r="A1" s="2"/>
      <c r="B1" s="95"/>
      <c r="C1" s="95"/>
      <c r="D1" s="95" t="s">
        <v>516</v>
      </c>
      <c r="E1" s="95"/>
      <c r="G1" s="334">
        <v>2</v>
      </c>
      <c r="H1" s="334">
        <v>3</v>
      </c>
      <c r="I1" s="334">
        <v>4</v>
      </c>
      <c r="J1" s="334">
        <v>8</v>
      </c>
      <c r="K1" s="334">
        <v>11</v>
      </c>
      <c r="L1" s="334">
        <v>12</v>
      </c>
      <c r="M1" s="334">
        <v>16</v>
      </c>
      <c r="N1" s="334">
        <v>18</v>
      </c>
      <c r="O1" s="334">
        <v>19</v>
      </c>
      <c r="P1" s="334">
        <v>20</v>
      </c>
      <c r="Q1" s="334">
        <v>24</v>
      </c>
      <c r="R1" s="334">
        <v>25</v>
      </c>
      <c r="S1" s="334">
        <v>28</v>
      </c>
      <c r="T1" s="334">
        <v>30</v>
      </c>
      <c r="U1" s="334">
        <v>31</v>
      </c>
      <c r="V1" s="334">
        <v>32</v>
      </c>
      <c r="W1" s="334">
        <v>34</v>
      </c>
      <c r="X1" s="334">
        <v>36</v>
      </c>
      <c r="Y1" s="334">
        <v>37</v>
      </c>
      <c r="Z1" s="334">
        <v>38</v>
      </c>
      <c r="AA1" s="334">
        <v>39</v>
      </c>
      <c r="AB1" s="334">
        <v>40</v>
      </c>
      <c r="AC1" s="334">
        <v>42</v>
      </c>
      <c r="AD1" s="2">
        <v>43</v>
      </c>
      <c r="AE1" s="2"/>
      <c r="AF1" s="3"/>
    </row>
    <row r="2" spans="1:33" ht="40.5" customHeight="1" thickBot="1" x14ac:dyDescent="0.3">
      <c r="A2" s="2"/>
      <c r="B2" s="893" t="s">
        <v>159</v>
      </c>
      <c r="C2" s="882"/>
      <c r="D2" s="882"/>
      <c r="E2" s="882"/>
      <c r="F2" s="2"/>
      <c r="G2" s="1133" t="s">
        <v>517</v>
      </c>
      <c r="H2" s="630" t="s">
        <v>778</v>
      </c>
      <c r="I2" s="631" t="s">
        <v>344</v>
      </c>
      <c r="J2" s="663" t="s">
        <v>517</v>
      </c>
      <c r="K2" s="631" t="s">
        <v>344</v>
      </c>
      <c r="L2" s="630" t="s">
        <v>784</v>
      </c>
      <c r="M2" s="663" t="s">
        <v>888</v>
      </c>
      <c r="N2" s="663" t="s">
        <v>517</v>
      </c>
      <c r="O2" s="631" t="s">
        <v>344</v>
      </c>
      <c r="P2" s="636" t="s">
        <v>784</v>
      </c>
      <c r="Q2" s="1179" t="s">
        <v>517</v>
      </c>
      <c r="R2" s="338" t="s">
        <v>919</v>
      </c>
      <c r="S2" s="1177" t="s">
        <v>778</v>
      </c>
      <c r="T2" s="1179" t="s">
        <v>517</v>
      </c>
      <c r="U2" s="338" t="s">
        <v>919</v>
      </c>
      <c r="V2" s="1491" t="s">
        <v>1010</v>
      </c>
      <c r="W2" s="1180" t="s">
        <v>1012</v>
      </c>
      <c r="X2" s="338" t="s">
        <v>999</v>
      </c>
      <c r="Y2" s="1491" t="s">
        <v>1000</v>
      </c>
      <c r="Z2" s="1180" t="s">
        <v>1002</v>
      </c>
      <c r="AA2" s="1179" t="s">
        <v>517</v>
      </c>
      <c r="AB2" s="1177" t="s">
        <v>778</v>
      </c>
      <c r="AC2" s="338" t="s">
        <v>1007</v>
      </c>
      <c r="AD2" s="1180" t="s">
        <v>1008</v>
      </c>
      <c r="AE2" s="491" t="s">
        <v>713</v>
      </c>
      <c r="AF2" s="1320"/>
    </row>
    <row r="3" spans="1:33" ht="48" customHeight="1" thickBot="1" x14ac:dyDescent="0.3">
      <c r="A3" s="25" t="s">
        <v>3</v>
      </c>
      <c r="B3" s="806" t="s">
        <v>4</v>
      </c>
      <c r="C3" s="187" t="s">
        <v>40</v>
      </c>
      <c r="D3" s="807" t="s">
        <v>41</v>
      </c>
      <c r="E3" s="803" t="s">
        <v>451</v>
      </c>
      <c r="F3" s="803" t="s">
        <v>524</v>
      </c>
      <c r="G3" s="1083" t="s">
        <v>776</v>
      </c>
      <c r="H3" s="894" t="s">
        <v>779</v>
      </c>
      <c r="I3" s="895" t="s">
        <v>780</v>
      </c>
      <c r="J3" s="1082" t="s">
        <v>781</v>
      </c>
      <c r="K3" s="895" t="s">
        <v>783</v>
      </c>
      <c r="L3" s="894" t="s">
        <v>791</v>
      </c>
      <c r="M3" s="1082" t="s">
        <v>887</v>
      </c>
      <c r="N3" s="1082" t="s">
        <v>786</v>
      </c>
      <c r="O3" s="895" t="s">
        <v>787</v>
      </c>
      <c r="P3" s="896" t="s">
        <v>788</v>
      </c>
      <c r="Q3" s="1175" t="s">
        <v>914</v>
      </c>
      <c r="R3" s="28" t="s">
        <v>917</v>
      </c>
      <c r="S3" s="1181" t="s">
        <v>921</v>
      </c>
      <c r="T3" s="1175" t="s">
        <v>922</v>
      </c>
      <c r="U3" s="28" t="s">
        <v>923</v>
      </c>
      <c r="V3" s="339" t="s">
        <v>1011</v>
      </c>
      <c r="W3" s="623" t="s">
        <v>1013</v>
      </c>
      <c r="X3" s="28" t="s">
        <v>998</v>
      </c>
      <c r="Y3" s="339" t="s">
        <v>1001</v>
      </c>
      <c r="Z3" s="623" t="s">
        <v>1003</v>
      </c>
      <c r="AA3" s="664" t="s">
        <v>924</v>
      </c>
      <c r="AB3" s="623" t="s">
        <v>1004</v>
      </c>
      <c r="AC3" s="28" t="s">
        <v>1006</v>
      </c>
      <c r="AD3" s="623" t="s">
        <v>1073</v>
      </c>
      <c r="AE3" s="1318" t="s">
        <v>737</v>
      </c>
      <c r="AF3" s="1321" t="s">
        <v>452</v>
      </c>
      <c r="AG3" s="1319" t="s">
        <v>379</v>
      </c>
    </row>
    <row r="4" spans="1:33" ht="15.75" x14ac:dyDescent="0.25">
      <c r="A4" s="857" t="s">
        <v>31</v>
      </c>
      <c r="B4" s="1014" t="s">
        <v>13</v>
      </c>
      <c r="C4" s="1015" t="s">
        <v>115</v>
      </c>
      <c r="D4" s="1015" t="s">
        <v>116</v>
      </c>
      <c r="E4" s="1016">
        <v>2011</v>
      </c>
      <c r="F4" s="1028" t="s">
        <v>506</v>
      </c>
      <c r="G4" s="1018"/>
      <c r="H4" s="1020">
        <v>200</v>
      </c>
      <c r="I4" s="1020">
        <v>105</v>
      </c>
      <c r="J4" s="1020"/>
      <c r="K4" s="1020">
        <v>125</v>
      </c>
      <c r="L4" s="1020">
        <v>200</v>
      </c>
      <c r="M4" s="1020"/>
      <c r="N4" s="1020"/>
      <c r="O4" s="1020">
        <v>200</v>
      </c>
      <c r="P4" s="1164">
        <v>170</v>
      </c>
      <c r="Q4" s="1019">
        <v>200</v>
      </c>
      <c r="R4" s="1019">
        <v>150</v>
      </c>
      <c r="S4" s="1019">
        <v>200</v>
      </c>
      <c r="T4" s="1019">
        <v>200</v>
      </c>
      <c r="U4" s="1019">
        <v>115</v>
      </c>
      <c r="V4" s="1020">
        <v>130</v>
      </c>
      <c r="W4" s="1020">
        <v>230</v>
      </c>
      <c r="X4" s="1020">
        <v>230</v>
      </c>
      <c r="Y4" s="1020">
        <v>77</v>
      </c>
      <c r="Z4" s="1020">
        <v>77</v>
      </c>
      <c r="AA4" s="1020">
        <v>150</v>
      </c>
      <c r="AB4" s="1020">
        <v>170</v>
      </c>
      <c r="AC4" s="1020">
        <v>195</v>
      </c>
      <c r="AD4" s="1246"/>
      <c r="AE4" s="1028">
        <v>30</v>
      </c>
      <c r="AF4" s="1535">
        <f t="shared" ref="AF4:AF35" si="0">SUM(G4:AC4)+(AG4*10)</f>
        <v>3344</v>
      </c>
      <c r="AG4" s="1536">
        <f t="shared" ref="AG4:AG35" si="1">COUNTA(G4:AC4)+(AE4/10)</f>
        <v>22</v>
      </c>
    </row>
    <row r="5" spans="1:33" ht="15.75" x14ac:dyDescent="0.25">
      <c r="A5" s="859" t="s">
        <v>32</v>
      </c>
      <c r="B5" s="1744" t="s">
        <v>11</v>
      </c>
      <c r="C5" s="1745" t="s">
        <v>814</v>
      </c>
      <c r="D5" s="1745" t="s">
        <v>427</v>
      </c>
      <c r="E5" s="1746">
        <v>2012</v>
      </c>
      <c r="F5" s="1747" t="s">
        <v>506</v>
      </c>
      <c r="G5" s="1749"/>
      <c r="H5" s="1750">
        <v>115</v>
      </c>
      <c r="I5" s="1750">
        <v>75</v>
      </c>
      <c r="J5" s="1750"/>
      <c r="K5" s="1750">
        <v>85</v>
      </c>
      <c r="L5" s="1750">
        <v>125</v>
      </c>
      <c r="M5" s="1750"/>
      <c r="N5" s="1750"/>
      <c r="O5" s="1750">
        <v>105</v>
      </c>
      <c r="P5" s="1537">
        <v>85</v>
      </c>
      <c r="Q5" s="1598">
        <v>115</v>
      </c>
      <c r="R5" s="1598">
        <v>115</v>
      </c>
      <c r="S5" s="1598">
        <v>125</v>
      </c>
      <c r="T5" s="1598">
        <v>115</v>
      </c>
      <c r="U5" s="1598">
        <v>125</v>
      </c>
      <c r="V5" s="1750">
        <v>210</v>
      </c>
      <c r="W5" s="1750">
        <v>230</v>
      </c>
      <c r="X5" s="1750">
        <v>210</v>
      </c>
      <c r="Y5" s="1750"/>
      <c r="Z5" s="1750">
        <v>100</v>
      </c>
      <c r="AA5" s="1750">
        <v>115</v>
      </c>
      <c r="AB5" s="1750">
        <v>95</v>
      </c>
      <c r="AC5" s="1750">
        <v>120</v>
      </c>
      <c r="AD5" s="1752"/>
      <c r="AE5" s="1747">
        <v>40</v>
      </c>
      <c r="AF5" s="858">
        <f t="shared" si="0"/>
        <v>2485</v>
      </c>
      <c r="AG5" s="1313">
        <f t="shared" si="1"/>
        <v>22</v>
      </c>
    </row>
    <row r="6" spans="1:33" ht="15.75" x14ac:dyDescent="0.25">
      <c r="A6" s="859" t="s">
        <v>33</v>
      </c>
      <c r="B6" s="860" t="s">
        <v>14</v>
      </c>
      <c r="C6" s="861" t="s">
        <v>119</v>
      </c>
      <c r="D6" s="861" t="s">
        <v>94</v>
      </c>
      <c r="E6" s="862">
        <v>2011</v>
      </c>
      <c r="F6" s="1748" t="s">
        <v>506</v>
      </c>
      <c r="G6" s="864"/>
      <c r="H6" s="866">
        <v>170</v>
      </c>
      <c r="I6" s="866"/>
      <c r="J6" s="866"/>
      <c r="K6" s="866"/>
      <c r="L6" s="866">
        <v>170</v>
      </c>
      <c r="M6" s="866"/>
      <c r="N6" s="866"/>
      <c r="O6" s="866"/>
      <c r="P6" s="1751">
        <v>150</v>
      </c>
      <c r="Q6" s="865">
        <v>150</v>
      </c>
      <c r="R6" s="865"/>
      <c r="S6" s="865">
        <v>150</v>
      </c>
      <c r="T6" s="865">
        <v>150</v>
      </c>
      <c r="U6" s="865"/>
      <c r="V6" s="866"/>
      <c r="W6" s="866">
        <v>195</v>
      </c>
      <c r="X6" s="866">
        <v>140</v>
      </c>
      <c r="Y6" s="866"/>
      <c r="Z6" s="866">
        <v>87</v>
      </c>
      <c r="AA6" s="866">
        <v>170</v>
      </c>
      <c r="AB6" s="866">
        <v>135</v>
      </c>
      <c r="AC6" s="866">
        <v>125</v>
      </c>
      <c r="AD6" s="1144"/>
      <c r="AE6" s="1748"/>
      <c r="AF6" s="858">
        <f t="shared" si="0"/>
        <v>1912</v>
      </c>
      <c r="AG6" s="1537">
        <f t="shared" si="1"/>
        <v>12</v>
      </c>
    </row>
    <row r="7" spans="1:33" ht="15.75" x14ac:dyDescent="0.25">
      <c r="A7" s="171" t="s">
        <v>34</v>
      </c>
      <c r="B7" s="162" t="s">
        <v>11</v>
      </c>
      <c r="C7" s="26" t="s">
        <v>161</v>
      </c>
      <c r="D7" s="26" t="s">
        <v>82</v>
      </c>
      <c r="E7" s="256">
        <v>2012</v>
      </c>
      <c r="F7" s="1097" t="s">
        <v>506</v>
      </c>
      <c r="G7" s="342"/>
      <c r="H7" s="81">
        <v>75</v>
      </c>
      <c r="I7" s="81">
        <v>100</v>
      </c>
      <c r="J7" s="81">
        <v>53</v>
      </c>
      <c r="K7" s="81">
        <v>75</v>
      </c>
      <c r="L7" s="81">
        <v>105</v>
      </c>
      <c r="M7" s="81">
        <v>63</v>
      </c>
      <c r="N7" s="81"/>
      <c r="O7" s="81">
        <v>80</v>
      </c>
      <c r="P7" s="349">
        <v>105</v>
      </c>
      <c r="Q7" s="259">
        <v>135</v>
      </c>
      <c r="R7" s="259">
        <v>100</v>
      </c>
      <c r="S7" s="259">
        <v>135</v>
      </c>
      <c r="T7" s="259">
        <v>170</v>
      </c>
      <c r="U7" s="259"/>
      <c r="V7" s="81"/>
      <c r="W7" s="81">
        <v>180</v>
      </c>
      <c r="X7" s="81"/>
      <c r="Y7" s="81"/>
      <c r="Z7" s="81">
        <v>50</v>
      </c>
      <c r="AA7" s="81">
        <v>135</v>
      </c>
      <c r="AB7" s="81">
        <v>115</v>
      </c>
      <c r="AC7" s="81"/>
      <c r="AD7" s="465"/>
      <c r="AE7" s="1097">
        <v>60</v>
      </c>
      <c r="AF7" s="261">
        <f t="shared" si="0"/>
        <v>1896</v>
      </c>
      <c r="AG7" s="351">
        <f t="shared" si="1"/>
        <v>22</v>
      </c>
    </row>
    <row r="8" spans="1:33" ht="15.75" x14ac:dyDescent="0.25">
      <c r="A8" s="171" t="s">
        <v>35</v>
      </c>
      <c r="B8" s="162" t="s">
        <v>9</v>
      </c>
      <c r="C8" s="26" t="s">
        <v>486</v>
      </c>
      <c r="D8" s="26" t="s">
        <v>76</v>
      </c>
      <c r="E8" s="256">
        <v>2011</v>
      </c>
      <c r="F8" s="1097" t="s">
        <v>506</v>
      </c>
      <c r="G8" s="342"/>
      <c r="H8" s="81"/>
      <c r="I8" s="81">
        <v>70</v>
      </c>
      <c r="J8" s="81"/>
      <c r="K8" s="81">
        <v>70</v>
      </c>
      <c r="L8" s="81">
        <v>100</v>
      </c>
      <c r="M8" s="81"/>
      <c r="N8" s="81"/>
      <c r="O8" s="81">
        <v>85</v>
      </c>
      <c r="P8" s="349">
        <v>125</v>
      </c>
      <c r="Q8" s="259">
        <v>170</v>
      </c>
      <c r="R8" s="259"/>
      <c r="S8" s="259">
        <v>170</v>
      </c>
      <c r="T8" s="259"/>
      <c r="U8" s="259">
        <v>75</v>
      </c>
      <c r="V8" s="81">
        <v>150</v>
      </c>
      <c r="W8" s="81">
        <v>150</v>
      </c>
      <c r="X8" s="81">
        <v>130</v>
      </c>
      <c r="Y8" s="81"/>
      <c r="Z8" s="81">
        <v>70</v>
      </c>
      <c r="AA8" s="81"/>
      <c r="AB8" s="81">
        <v>80</v>
      </c>
      <c r="AC8" s="81">
        <v>77</v>
      </c>
      <c r="AD8" s="465"/>
      <c r="AE8" s="1097">
        <v>60</v>
      </c>
      <c r="AF8" s="261">
        <f t="shared" si="0"/>
        <v>1722</v>
      </c>
      <c r="AG8" s="351">
        <f t="shared" si="1"/>
        <v>20</v>
      </c>
    </row>
    <row r="9" spans="1:33" ht="15.75" x14ac:dyDescent="0.25">
      <c r="A9" s="171" t="s">
        <v>36</v>
      </c>
      <c r="B9" s="162" t="s">
        <v>481</v>
      </c>
      <c r="C9" s="26" t="s">
        <v>483</v>
      </c>
      <c r="D9" s="26" t="s">
        <v>73</v>
      </c>
      <c r="E9" s="256">
        <v>2011</v>
      </c>
      <c r="F9" s="1097" t="s">
        <v>506</v>
      </c>
      <c r="G9" s="342">
        <v>85</v>
      </c>
      <c r="H9" s="81">
        <v>105</v>
      </c>
      <c r="I9" s="81"/>
      <c r="J9" s="81">
        <v>100</v>
      </c>
      <c r="K9" s="81"/>
      <c r="L9" s="81">
        <v>115</v>
      </c>
      <c r="M9" s="81"/>
      <c r="N9" s="81"/>
      <c r="O9" s="81">
        <v>75</v>
      </c>
      <c r="P9" s="349">
        <v>90</v>
      </c>
      <c r="Q9" s="259">
        <v>125</v>
      </c>
      <c r="R9" s="259"/>
      <c r="S9" s="259">
        <v>115</v>
      </c>
      <c r="T9" s="259">
        <v>95</v>
      </c>
      <c r="U9" s="259"/>
      <c r="V9" s="81"/>
      <c r="W9" s="81">
        <v>113</v>
      </c>
      <c r="X9" s="81">
        <v>113</v>
      </c>
      <c r="Y9" s="81"/>
      <c r="Z9" s="81">
        <v>47</v>
      </c>
      <c r="AA9" s="81"/>
      <c r="AB9" s="81">
        <v>85</v>
      </c>
      <c r="AC9" s="81">
        <v>105</v>
      </c>
      <c r="AD9" s="465"/>
      <c r="AE9" s="1097">
        <v>40</v>
      </c>
      <c r="AF9" s="261">
        <f t="shared" si="0"/>
        <v>1548</v>
      </c>
      <c r="AG9" s="351">
        <f t="shared" si="1"/>
        <v>18</v>
      </c>
    </row>
    <row r="10" spans="1:33" ht="15.75" x14ac:dyDescent="0.25">
      <c r="A10" s="171" t="s">
        <v>38</v>
      </c>
      <c r="B10" s="162" t="s">
        <v>10</v>
      </c>
      <c r="C10" s="26" t="s">
        <v>90</v>
      </c>
      <c r="D10" s="26" t="s">
        <v>91</v>
      </c>
      <c r="E10" s="256">
        <v>2011</v>
      </c>
      <c r="F10" s="1097" t="s">
        <v>506</v>
      </c>
      <c r="G10" s="342"/>
      <c r="H10" s="81">
        <v>135</v>
      </c>
      <c r="I10" s="81">
        <v>95</v>
      </c>
      <c r="J10" s="81"/>
      <c r="K10" s="81">
        <v>95</v>
      </c>
      <c r="L10" s="81">
        <v>135</v>
      </c>
      <c r="M10" s="81"/>
      <c r="N10" s="81"/>
      <c r="O10" s="81"/>
      <c r="P10" s="349">
        <v>200</v>
      </c>
      <c r="Q10" s="259"/>
      <c r="R10" s="259"/>
      <c r="S10" s="259"/>
      <c r="T10" s="259">
        <v>135</v>
      </c>
      <c r="U10" s="259"/>
      <c r="V10" s="81"/>
      <c r="W10" s="81">
        <v>140</v>
      </c>
      <c r="X10" s="81">
        <v>120</v>
      </c>
      <c r="Y10" s="81"/>
      <c r="Z10" s="81">
        <v>65</v>
      </c>
      <c r="AA10" s="81">
        <v>200</v>
      </c>
      <c r="AB10" s="81">
        <v>100</v>
      </c>
      <c r="AC10" s="81"/>
      <c r="AD10" s="465"/>
      <c r="AE10" s="1097"/>
      <c r="AF10" s="261">
        <f t="shared" si="0"/>
        <v>1530</v>
      </c>
      <c r="AG10" s="351">
        <f t="shared" si="1"/>
        <v>11</v>
      </c>
    </row>
    <row r="11" spans="1:33" ht="15.75" x14ac:dyDescent="0.25">
      <c r="A11" s="171" t="s">
        <v>39</v>
      </c>
      <c r="B11" s="161" t="s">
        <v>23</v>
      </c>
      <c r="C11" s="83" t="s">
        <v>68</v>
      </c>
      <c r="D11" s="83" t="s">
        <v>69</v>
      </c>
      <c r="E11" s="257">
        <v>2012</v>
      </c>
      <c r="F11" s="286" t="s">
        <v>506</v>
      </c>
      <c r="G11" s="343"/>
      <c r="H11" s="168">
        <v>95</v>
      </c>
      <c r="I11" s="82">
        <v>80</v>
      </c>
      <c r="J11" s="168"/>
      <c r="K11" s="168"/>
      <c r="L11" s="168">
        <v>90</v>
      </c>
      <c r="M11" s="82"/>
      <c r="N11" s="82"/>
      <c r="O11" s="168">
        <v>90</v>
      </c>
      <c r="P11" s="351">
        <v>65</v>
      </c>
      <c r="Q11" s="459"/>
      <c r="R11" s="459"/>
      <c r="S11" s="459">
        <v>85</v>
      </c>
      <c r="T11" s="459"/>
      <c r="U11" s="459">
        <v>85</v>
      </c>
      <c r="V11" s="168">
        <v>195</v>
      </c>
      <c r="W11" s="168">
        <v>260</v>
      </c>
      <c r="X11" s="168">
        <v>230</v>
      </c>
      <c r="Y11" s="168"/>
      <c r="Z11" s="168"/>
      <c r="AA11" s="168"/>
      <c r="AB11" s="168"/>
      <c r="AC11" s="168"/>
      <c r="AD11" s="1490"/>
      <c r="AE11" s="286">
        <v>40</v>
      </c>
      <c r="AF11" s="261">
        <f t="shared" si="0"/>
        <v>1415</v>
      </c>
      <c r="AG11" s="351">
        <f t="shared" si="1"/>
        <v>14</v>
      </c>
    </row>
    <row r="12" spans="1:33" ht="15.75" x14ac:dyDescent="0.25">
      <c r="A12" s="171" t="s">
        <v>42</v>
      </c>
      <c r="B12" s="162" t="s">
        <v>13</v>
      </c>
      <c r="C12" s="26" t="s">
        <v>93</v>
      </c>
      <c r="D12" s="26" t="s">
        <v>94</v>
      </c>
      <c r="E12" s="256">
        <v>2011</v>
      </c>
      <c r="F12" s="1097" t="s">
        <v>506</v>
      </c>
      <c r="G12" s="342">
        <v>68</v>
      </c>
      <c r="H12" s="160">
        <v>57</v>
      </c>
      <c r="I12" s="81">
        <v>57</v>
      </c>
      <c r="J12" s="160">
        <v>48</v>
      </c>
      <c r="K12" s="160">
        <v>80</v>
      </c>
      <c r="L12" s="160">
        <v>85</v>
      </c>
      <c r="M12" s="81"/>
      <c r="N12" s="81">
        <v>68</v>
      </c>
      <c r="O12" s="160"/>
      <c r="P12" s="350"/>
      <c r="Q12" s="352"/>
      <c r="R12" s="352">
        <v>95</v>
      </c>
      <c r="S12" s="352">
        <v>95</v>
      </c>
      <c r="T12" s="352">
        <v>105</v>
      </c>
      <c r="U12" s="352">
        <v>70</v>
      </c>
      <c r="V12" s="160"/>
      <c r="W12" s="160">
        <v>125</v>
      </c>
      <c r="X12" s="160"/>
      <c r="Y12" s="160">
        <v>77</v>
      </c>
      <c r="Z12" s="160"/>
      <c r="AA12" s="160">
        <v>105</v>
      </c>
      <c r="AB12" s="160">
        <v>51</v>
      </c>
      <c r="AC12" s="160"/>
      <c r="AD12" s="1489"/>
      <c r="AE12" s="1097">
        <v>10</v>
      </c>
      <c r="AF12" s="261">
        <f t="shared" si="0"/>
        <v>1346</v>
      </c>
      <c r="AG12" s="351">
        <f t="shared" si="1"/>
        <v>16</v>
      </c>
    </row>
    <row r="13" spans="1:33" ht="15.75" x14ac:dyDescent="0.25">
      <c r="A13" s="171" t="s">
        <v>43</v>
      </c>
      <c r="B13" s="162" t="s">
        <v>13</v>
      </c>
      <c r="C13" s="26" t="s">
        <v>410</v>
      </c>
      <c r="D13" s="26" t="s">
        <v>411</v>
      </c>
      <c r="E13" s="256">
        <v>2012</v>
      </c>
      <c r="F13" s="1097" t="s">
        <v>506</v>
      </c>
      <c r="G13" s="342">
        <v>50</v>
      </c>
      <c r="H13" s="81">
        <v>100</v>
      </c>
      <c r="I13" s="81">
        <v>60</v>
      </c>
      <c r="J13" s="81">
        <v>38</v>
      </c>
      <c r="K13" s="81"/>
      <c r="L13" s="81">
        <v>70</v>
      </c>
      <c r="M13" s="81">
        <v>68</v>
      </c>
      <c r="N13" s="81">
        <v>53</v>
      </c>
      <c r="O13" s="81"/>
      <c r="P13" s="349">
        <v>70</v>
      </c>
      <c r="Q13" s="259">
        <v>105</v>
      </c>
      <c r="R13" s="259"/>
      <c r="S13" s="259">
        <v>100</v>
      </c>
      <c r="T13" s="259">
        <v>100</v>
      </c>
      <c r="U13" s="259"/>
      <c r="V13" s="81"/>
      <c r="W13" s="81">
        <v>120</v>
      </c>
      <c r="X13" s="81">
        <v>72</v>
      </c>
      <c r="Y13" s="81"/>
      <c r="Z13" s="81">
        <v>77</v>
      </c>
      <c r="AA13" s="81">
        <v>95</v>
      </c>
      <c r="AB13" s="81"/>
      <c r="AC13" s="81"/>
      <c r="AD13" s="465"/>
      <c r="AE13" s="1097"/>
      <c r="AF13" s="261">
        <f t="shared" si="0"/>
        <v>1328</v>
      </c>
      <c r="AG13" s="351">
        <f t="shared" si="1"/>
        <v>15</v>
      </c>
    </row>
    <row r="14" spans="1:33" ht="15.75" x14ac:dyDescent="0.25">
      <c r="A14" s="171" t="s">
        <v>44</v>
      </c>
      <c r="B14" s="162" t="s">
        <v>14</v>
      </c>
      <c r="C14" s="26" t="s">
        <v>154</v>
      </c>
      <c r="D14" s="26" t="s">
        <v>96</v>
      </c>
      <c r="E14" s="256">
        <v>2011</v>
      </c>
      <c r="F14" s="1097" t="s">
        <v>506</v>
      </c>
      <c r="G14" s="342"/>
      <c r="H14" s="81">
        <v>150</v>
      </c>
      <c r="I14" s="81"/>
      <c r="J14" s="81"/>
      <c r="K14" s="81"/>
      <c r="L14" s="81">
        <v>150</v>
      </c>
      <c r="M14" s="81"/>
      <c r="N14" s="81"/>
      <c r="O14" s="81"/>
      <c r="P14" s="349">
        <v>135</v>
      </c>
      <c r="Q14" s="259"/>
      <c r="R14" s="259"/>
      <c r="S14" s="259"/>
      <c r="T14" s="259"/>
      <c r="U14" s="259"/>
      <c r="V14" s="81"/>
      <c r="W14" s="81">
        <v>210</v>
      </c>
      <c r="X14" s="81"/>
      <c r="Y14" s="81"/>
      <c r="Z14" s="81">
        <v>87</v>
      </c>
      <c r="AA14" s="81"/>
      <c r="AB14" s="81">
        <v>105</v>
      </c>
      <c r="AC14" s="81">
        <v>165</v>
      </c>
      <c r="AD14" s="465"/>
      <c r="AE14" s="1097"/>
      <c r="AF14" s="261">
        <f t="shared" si="0"/>
        <v>1072</v>
      </c>
      <c r="AG14" s="351">
        <f t="shared" si="1"/>
        <v>7</v>
      </c>
    </row>
    <row r="15" spans="1:33" ht="15.75" x14ac:dyDescent="0.25">
      <c r="A15" s="171" t="s">
        <v>45</v>
      </c>
      <c r="B15" s="162" t="s">
        <v>71</v>
      </c>
      <c r="C15" s="26" t="s">
        <v>552</v>
      </c>
      <c r="D15" s="26" t="s">
        <v>67</v>
      </c>
      <c r="E15" s="256">
        <v>2012</v>
      </c>
      <c r="F15" s="1097" t="s">
        <v>506</v>
      </c>
      <c r="G15" s="342"/>
      <c r="H15" s="160"/>
      <c r="I15" s="81"/>
      <c r="J15" s="160"/>
      <c r="K15" s="160">
        <v>170</v>
      </c>
      <c r="L15" s="160"/>
      <c r="M15" s="81"/>
      <c r="N15" s="81"/>
      <c r="O15" s="160">
        <v>135</v>
      </c>
      <c r="P15" s="350"/>
      <c r="Q15" s="352"/>
      <c r="R15" s="352"/>
      <c r="S15" s="352"/>
      <c r="T15" s="352"/>
      <c r="U15" s="352">
        <v>200</v>
      </c>
      <c r="V15" s="160">
        <v>165</v>
      </c>
      <c r="W15" s="160"/>
      <c r="X15" s="160">
        <v>195</v>
      </c>
      <c r="Y15" s="160"/>
      <c r="Z15" s="160">
        <v>75</v>
      </c>
      <c r="AA15" s="160"/>
      <c r="AB15" s="160"/>
      <c r="AC15" s="160"/>
      <c r="AD15" s="1489"/>
      <c r="AE15" s="1097">
        <v>50</v>
      </c>
      <c r="AF15" s="261">
        <f t="shared" si="0"/>
        <v>1050</v>
      </c>
      <c r="AG15" s="351">
        <f t="shared" si="1"/>
        <v>11</v>
      </c>
    </row>
    <row r="16" spans="1:33" ht="15.75" x14ac:dyDescent="0.25">
      <c r="A16" s="171" t="s">
        <v>46</v>
      </c>
      <c r="B16" s="162" t="s">
        <v>10</v>
      </c>
      <c r="C16" s="26" t="s">
        <v>685</v>
      </c>
      <c r="D16" s="26" t="s">
        <v>136</v>
      </c>
      <c r="E16" s="256">
        <v>2011</v>
      </c>
      <c r="F16" s="1097" t="s">
        <v>506</v>
      </c>
      <c r="G16" s="342"/>
      <c r="H16" s="160">
        <v>60</v>
      </c>
      <c r="I16" s="81">
        <v>42</v>
      </c>
      <c r="J16" s="160">
        <v>45</v>
      </c>
      <c r="K16" s="160">
        <v>65</v>
      </c>
      <c r="L16" s="160">
        <v>80</v>
      </c>
      <c r="M16" s="81">
        <v>43</v>
      </c>
      <c r="N16" s="81">
        <v>85</v>
      </c>
      <c r="O16" s="160"/>
      <c r="P16" s="349">
        <v>80</v>
      </c>
      <c r="Q16" s="352"/>
      <c r="R16" s="352"/>
      <c r="S16" s="352"/>
      <c r="T16" s="352">
        <v>63</v>
      </c>
      <c r="U16" s="352"/>
      <c r="V16" s="160"/>
      <c r="W16" s="160">
        <v>39</v>
      </c>
      <c r="X16" s="160">
        <v>77</v>
      </c>
      <c r="Y16" s="160"/>
      <c r="Z16" s="160">
        <v>65</v>
      </c>
      <c r="AA16" s="160">
        <v>85</v>
      </c>
      <c r="AB16" s="160">
        <v>65</v>
      </c>
      <c r="AC16" s="160"/>
      <c r="AD16" s="1489"/>
      <c r="AE16" s="1097">
        <v>10</v>
      </c>
      <c r="AF16" s="261">
        <f t="shared" si="0"/>
        <v>1044</v>
      </c>
      <c r="AG16" s="351">
        <f t="shared" si="1"/>
        <v>15</v>
      </c>
    </row>
    <row r="17" spans="1:41" ht="15.75" x14ac:dyDescent="0.25">
      <c r="A17" s="171" t="s">
        <v>47</v>
      </c>
      <c r="B17" s="162" t="s">
        <v>10</v>
      </c>
      <c r="C17" s="26" t="s">
        <v>163</v>
      </c>
      <c r="D17" s="26" t="s">
        <v>134</v>
      </c>
      <c r="E17" s="256">
        <v>2012</v>
      </c>
      <c r="F17" s="1097" t="s">
        <v>506</v>
      </c>
      <c r="G17" s="342"/>
      <c r="H17" s="160">
        <v>34</v>
      </c>
      <c r="I17" s="81">
        <v>45</v>
      </c>
      <c r="J17" s="160">
        <v>75</v>
      </c>
      <c r="K17" s="160"/>
      <c r="L17" s="160">
        <v>95</v>
      </c>
      <c r="M17" s="81">
        <v>85</v>
      </c>
      <c r="N17" s="81">
        <v>63</v>
      </c>
      <c r="O17" s="160"/>
      <c r="P17" s="349">
        <v>75</v>
      </c>
      <c r="Q17" s="352"/>
      <c r="R17" s="352"/>
      <c r="S17" s="352"/>
      <c r="T17" s="352"/>
      <c r="U17" s="352"/>
      <c r="V17" s="160"/>
      <c r="W17" s="160">
        <v>130</v>
      </c>
      <c r="X17" s="160">
        <v>68</v>
      </c>
      <c r="Y17" s="160"/>
      <c r="Z17" s="160">
        <v>65</v>
      </c>
      <c r="AA17" s="160">
        <v>100</v>
      </c>
      <c r="AB17" s="160">
        <v>70</v>
      </c>
      <c r="AC17" s="160"/>
      <c r="AD17" s="1489"/>
      <c r="AE17" s="1097"/>
      <c r="AF17" s="261">
        <f t="shared" si="0"/>
        <v>1025</v>
      </c>
      <c r="AG17" s="351">
        <f t="shared" si="1"/>
        <v>12</v>
      </c>
    </row>
    <row r="18" spans="1:41" ht="15.75" x14ac:dyDescent="0.25">
      <c r="A18" s="171" t="s">
        <v>48</v>
      </c>
      <c r="B18" s="162" t="s">
        <v>71</v>
      </c>
      <c r="C18" s="26" t="s">
        <v>83</v>
      </c>
      <c r="D18" s="26" t="s">
        <v>82</v>
      </c>
      <c r="E18" s="256">
        <v>2011</v>
      </c>
      <c r="F18" s="1097" t="s">
        <v>506</v>
      </c>
      <c r="G18" s="342"/>
      <c r="H18" s="81"/>
      <c r="I18" s="81"/>
      <c r="J18" s="81"/>
      <c r="K18" s="81"/>
      <c r="L18" s="81"/>
      <c r="M18" s="81"/>
      <c r="N18" s="81"/>
      <c r="O18" s="81">
        <v>170</v>
      </c>
      <c r="P18" s="349"/>
      <c r="Q18" s="259"/>
      <c r="R18" s="259"/>
      <c r="S18" s="259"/>
      <c r="T18" s="259"/>
      <c r="U18" s="259"/>
      <c r="V18" s="81">
        <v>260</v>
      </c>
      <c r="W18" s="81"/>
      <c r="X18" s="81">
        <v>300</v>
      </c>
      <c r="Y18" s="81"/>
      <c r="Z18" s="81"/>
      <c r="AA18" s="81"/>
      <c r="AB18" s="81"/>
      <c r="AC18" s="81">
        <v>150</v>
      </c>
      <c r="AD18" s="465"/>
      <c r="AE18" s="1097">
        <v>40</v>
      </c>
      <c r="AF18" s="261">
        <f t="shared" si="0"/>
        <v>960</v>
      </c>
      <c r="AG18" s="351">
        <f t="shared" si="1"/>
        <v>8</v>
      </c>
    </row>
    <row r="19" spans="1:41" ht="15.75" x14ac:dyDescent="0.25">
      <c r="A19" s="171" t="s">
        <v>49</v>
      </c>
      <c r="B19" s="161" t="s">
        <v>534</v>
      </c>
      <c r="C19" s="83" t="s">
        <v>482</v>
      </c>
      <c r="D19" s="83" t="s">
        <v>124</v>
      </c>
      <c r="E19" s="257">
        <v>2012</v>
      </c>
      <c r="F19" s="286" t="s">
        <v>506</v>
      </c>
      <c r="G19" s="343">
        <v>53</v>
      </c>
      <c r="H19" s="168"/>
      <c r="I19" s="82"/>
      <c r="J19" s="168">
        <v>35</v>
      </c>
      <c r="K19" s="168"/>
      <c r="L19" s="168"/>
      <c r="M19" s="82"/>
      <c r="N19" s="82">
        <v>50</v>
      </c>
      <c r="O19" s="168"/>
      <c r="P19" s="351"/>
      <c r="Q19" s="459">
        <v>100</v>
      </c>
      <c r="R19" s="459"/>
      <c r="S19" s="459"/>
      <c r="T19" s="459">
        <v>51</v>
      </c>
      <c r="U19" s="459"/>
      <c r="V19" s="168"/>
      <c r="W19" s="168">
        <v>165</v>
      </c>
      <c r="X19" s="168">
        <v>195</v>
      </c>
      <c r="Y19" s="168"/>
      <c r="Z19" s="168"/>
      <c r="AA19" s="168"/>
      <c r="AB19" s="168">
        <v>45</v>
      </c>
      <c r="AC19" s="168"/>
      <c r="AD19" s="1490"/>
      <c r="AE19" s="286">
        <v>50</v>
      </c>
      <c r="AF19" s="261">
        <f t="shared" si="0"/>
        <v>824</v>
      </c>
      <c r="AG19" s="351">
        <f t="shared" si="1"/>
        <v>13</v>
      </c>
    </row>
    <row r="20" spans="1:41" ht="15.75" x14ac:dyDescent="0.25">
      <c r="A20" s="171" t="s">
        <v>50</v>
      </c>
      <c r="B20" s="162" t="s">
        <v>71</v>
      </c>
      <c r="C20" s="26" t="s">
        <v>345</v>
      </c>
      <c r="D20" s="26" t="s">
        <v>346</v>
      </c>
      <c r="E20" s="256">
        <v>2012</v>
      </c>
      <c r="F20" s="1097" t="s">
        <v>506</v>
      </c>
      <c r="G20" s="342"/>
      <c r="H20" s="160"/>
      <c r="I20" s="81"/>
      <c r="J20" s="160"/>
      <c r="K20" s="160"/>
      <c r="L20" s="160"/>
      <c r="M20" s="81"/>
      <c r="N20" s="81"/>
      <c r="O20" s="160"/>
      <c r="P20" s="350"/>
      <c r="Q20" s="352"/>
      <c r="R20" s="352"/>
      <c r="S20" s="352"/>
      <c r="T20" s="352"/>
      <c r="U20" s="352"/>
      <c r="V20" s="160">
        <v>125</v>
      </c>
      <c r="W20" s="160"/>
      <c r="X20" s="160">
        <v>54</v>
      </c>
      <c r="Y20" s="160"/>
      <c r="Z20" s="160"/>
      <c r="AA20" s="160"/>
      <c r="AB20" s="160">
        <v>200</v>
      </c>
      <c r="AC20" s="160">
        <v>260</v>
      </c>
      <c r="AD20" s="1489"/>
      <c r="AE20" s="1097">
        <v>60</v>
      </c>
      <c r="AF20" s="261">
        <f t="shared" si="0"/>
        <v>739</v>
      </c>
      <c r="AG20" s="351">
        <f t="shared" si="1"/>
        <v>10</v>
      </c>
    </row>
    <row r="21" spans="1:41" ht="15.75" x14ac:dyDescent="0.25">
      <c r="A21" s="171" t="s">
        <v>51</v>
      </c>
      <c r="B21" s="161" t="s">
        <v>370</v>
      </c>
      <c r="C21" s="83" t="s">
        <v>380</v>
      </c>
      <c r="D21" s="83" t="s">
        <v>69</v>
      </c>
      <c r="E21" s="257">
        <v>2012</v>
      </c>
      <c r="F21" s="286" t="s">
        <v>506</v>
      </c>
      <c r="G21" s="343">
        <v>45</v>
      </c>
      <c r="H21" s="168">
        <v>48</v>
      </c>
      <c r="I21" s="82"/>
      <c r="J21" s="168"/>
      <c r="K21" s="168"/>
      <c r="L21" s="168"/>
      <c r="M21" s="82">
        <v>48</v>
      </c>
      <c r="N21" s="82">
        <v>24</v>
      </c>
      <c r="O21" s="168"/>
      <c r="P21" s="460"/>
      <c r="Q21" s="459">
        <v>48</v>
      </c>
      <c r="R21" s="459"/>
      <c r="S21" s="459"/>
      <c r="T21" s="459">
        <v>45</v>
      </c>
      <c r="U21" s="459"/>
      <c r="V21" s="168"/>
      <c r="W21" s="168">
        <v>180</v>
      </c>
      <c r="X21" s="168">
        <v>165</v>
      </c>
      <c r="Y21" s="168"/>
      <c r="Z21" s="168"/>
      <c r="AA21" s="168"/>
      <c r="AB21" s="168">
        <v>42</v>
      </c>
      <c r="AC21" s="168"/>
      <c r="AD21" s="1490"/>
      <c r="AE21" s="286"/>
      <c r="AF21" s="261">
        <f t="shared" si="0"/>
        <v>735</v>
      </c>
      <c r="AG21" s="351">
        <f t="shared" si="1"/>
        <v>9</v>
      </c>
    </row>
    <row r="22" spans="1:41" ht="15.75" x14ac:dyDescent="0.25">
      <c r="A22" s="171" t="s">
        <v>52</v>
      </c>
      <c r="B22" s="161" t="s">
        <v>13</v>
      </c>
      <c r="C22" s="83" t="s">
        <v>117</v>
      </c>
      <c r="D22" s="83" t="s">
        <v>118</v>
      </c>
      <c r="E22" s="257">
        <v>2012</v>
      </c>
      <c r="F22" s="286" t="s">
        <v>506</v>
      </c>
      <c r="G22" s="343"/>
      <c r="H22" s="82"/>
      <c r="I22" s="82"/>
      <c r="J22" s="82"/>
      <c r="K22" s="82"/>
      <c r="L22" s="82"/>
      <c r="M22" s="82"/>
      <c r="N22" s="82"/>
      <c r="O22" s="82"/>
      <c r="P22" s="349"/>
      <c r="Q22" s="275">
        <v>51</v>
      </c>
      <c r="R22" s="275"/>
      <c r="S22" s="275">
        <v>60</v>
      </c>
      <c r="T22" s="275">
        <v>54</v>
      </c>
      <c r="U22" s="275"/>
      <c r="V22" s="82"/>
      <c r="W22" s="82">
        <v>195</v>
      </c>
      <c r="X22" s="82">
        <v>180</v>
      </c>
      <c r="Y22" s="82"/>
      <c r="Z22" s="82"/>
      <c r="AA22" s="82">
        <v>90</v>
      </c>
      <c r="AB22" s="82"/>
      <c r="AC22" s="82"/>
      <c r="AD22" s="85"/>
      <c r="AE22" s="286"/>
      <c r="AF22" s="261">
        <f t="shared" si="0"/>
        <v>690</v>
      </c>
      <c r="AG22" s="351">
        <f t="shared" si="1"/>
        <v>6</v>
      </c>
    </row>
    <row r="23" spans="1:41" ht="15.75" x14ac:dyDescent="0.25">
      <c r="A23" s="171" t="s">
        <v>53</v>
      </c>
      <c r="B23" s="161" t="s">
        <v>763</v>
      </c>
      <c r="C23" s="83" t="s">
        <v>985</v>
      </c>
      <c r="D23" s="83" t="s">
        <v>679</v>
      </c>
      <c r="E23" s="257">
        <v>2012</v>
      </c>
      <c r="F23" s="286" t="s">
        <v>506</v>
      </c>
      <c r="G23" s="343"/>
      <c r="H23" s="168"/>
      <c r="I23" s="82"/>
      <c r="J23" s="168"/>
      <c r="K23" s="168"/>
      <c r="L23" s="168"/>
      <c r="M23" s="82"/>
      <c r="N23" s="82"/>
      <c r="O23" s="168"/>
      <c r="P23" s="460"/>
      <c r="Q23" s="459"/>
      <c r="R23" s="459">
        <v>90</v>
      </c>
      <c r="S23" s="459">
        <v>90</v>
      </c>
      <c r="T23" s="459">
        <v>90</v>
      </c>
      <c r="U23" s="459">
        <v>90</v>
      </c>
      <c r="V23" s="168"/>
      <c r="W23" s="168"/>
      <c r="X23" s="168">
        <v>260</v>
      </c>
      <c r="Y23" s="168"/>
      <c r="Z23" s="168"/>
      <c r="AA23" s="168"/>
      <c r="AB23" s="168"/>
      <c r="AC23" s="168"/>
      <c r="AD23" s="1490"/>
      <c r="AE23" s="286"/>
      <c r="AF23" s="261">
        <f t="shared" si="0"/>
        <v>670</v>
      </c>
      <c r="AG23" s="351">
        <f t="shared" si="1"/>
        <v>5</v>
      </c>
    </row>
    <row r="24" spans="1:41" ht="15.75" x14ac:dyDescent="0.25">
      <c r="A24" s="171" t="s">
        <v>54</v>
      </c>
      <c r="B24" s="161" t="s">
        <v>71</v>
      </c>
      <c r="C24" s="83" t="s">
        <v>85</v>
      </c>
      <c r="D24" s="83" t="s">
        <v>86</v>
      </c>
      <c r="E24" s="257">
        <v>2012</v>
      </c>
      <c r="F24" s="286" t="s">
        <v>506</v>
      </c>
      <c r="G24" s="342"/>
      <c r="H24" s="160"/>
      <c r="I24" s="81"/>
      <c r="J24" s="160"/>
      <c r="K24" s="160"/>
      <c r="L24" s="160"/>
      <c r="M24" s="81"/>
      <c r="N24" s="81"/>
      <c r="O24" s="160"/>
      <c r="P24" s="350"/>
      <c r="Q24" s="352"/>
      <c r="R24" s="352"/>
      <c r="S24" s="352"/>
      <c r="T24" s="352"/>
      <c r="U24" s="352"/>
      <c r="V24" s="168">
        <v>300</v>
      </c>
      <c r="W24" s="160"/>
      <c r="X24" s="160">
        <v>300</v>
      </c>
      <c r="Y24" s="160"/>
      <c r="Z24" s="160"/>
      <c r="AA24" s="160"/>
      <c r="AB24" s="160"/>
      <c r="AC24" s="160"/>
      <c r="AD24" s="1489"/>
      <c r="AE24" s="286">
        <v>20</v>
      </c>
      <c r="AF24" s="261">
        <f t="shared" si="0"/>
        <v>640</v>
      </c>
      <c r="AG24" s="351">
        <f t="shared" si="1"/>
        <v>4</v>
      </c>
    </row>
    <row r="25" spans="1:41" ht="15.75" x14ac:dyDescent="0.25">
      <c r="A25" s="171" t="s">
        <v>55</v>
      </c>
      <c r="B25" s="162" t="s">
        <v>453</v>
      </c>
      <c r="C25" s="26" t="s">
        <v>531</v>
      </c>
      <c r="D25" s="26" t="s">
        <v>112</v>
      </c>
      <c r="E25" s="256">
        <v>2012</v>
      </c>
      <c r="F25" s="1097" t="s">
        <v>506</v>
      </c>
      <c r="G25" s="342">
        <v>58</v>
      </c>
      <c r="H25" s="160"/>
      <c r="I25" s="81"/>
      <c r="J25" s="160">
        <v>68</v>
      </c>
      <c r="K25" s="160"/>
      <c r="L25" s="160"/>
      <c r="M25" s="81">
        <v>58</v>
      </c>
      <c r="N25" s="160"/>
      <c r="O25" s="160"/>
      <c r="P25" s="350"/>
      <c r="Q25" s="352">
        <v>95</v>
      </c>
      <c r="R25" s="352"/>
      <c r="S25" s="352"/>
      <c r="T25" s="352">
        <v>85</v>
      </c>
      <c r="U25" s="352"/>
      <c r="V25" s="160"/>
      <c r="W25" s="160">
        <v>51</v>
      </c>
      <c r="X25" s="160"/>
      <c r="Y25" s="160"/>
      <c r="Z25" s="160">
        <v>55</v>
      </c>
      <c r="AA25" s="160"/>
      <c r="AB25" s="160"/>
      <c r="AC25" s="160"/>
      <c r="AD25" s="1489"/>
      <c r="AE25" s="1097"/>
      <c r="AF25" s="261">
        <f t="shared" si="0"/>
        <v>540</v>
      </c>
      <c r="AG25" s="351">
        <f t="shared" si="1"/>
        <v>7</v>
      </c>
    </row>
    <row r="26" spans="1:41" ht="15.75" x14ac:dyDescent="0.25">
      <c r="A26" s="171" t="s">
        <v>56</v>
      </c>
      <c r="B26" s="162" t="s">
        <v>92</v>
      </c>
      <c r="C26" s="26" t="s">
        <v>478</v>
      </c>
      <c r="D26" s="26" t="s">
        <v>126</v>
      </c>
      <c r="E26" s="256">
        <v>2011</v>
      </c>
      <c r="F26" s="1097" t="s">
        <v>506</v>
      </c>
      <c r="G26" s="342"/>
      <c r="H26" s="81">
        <v>30</v>
      </c>
      <c r="I26" s="81"/>
      <c r="J26" s="81"/>
      <c r="K26" s="81"/>
      <c r="L26" s="81"/>
      <c r="M26" s="81">
        <v>33</v>
      </c>
      <c r="N26" s="81">
        <v>29</v>
      </c>
      <c r="O26" s="81"/>
      <c r="P26" s="349"/>
      <c r="Q26" s="259"/>
      <c r="R26" s="259"/>
      <c r="S26" s="259">
        <v>65</v>
      </c>
      <c r="T26" s="259"/>
      <c r="U26" s="259"/>
      <c r="V26" s="81">
        <v>63</v>
      </c>
      <c r="W26" s="81"/>
      <c r="X26" s="81">
        <v>59</v>
      </c>
      <c r="Y26" s="81">
        <v>65</v>
      </c>
      <c r="Z26" s="81"/>
      <c r="AA26" s="81">
        <v>75</v>
      </c>
      <c r="AB26" s="81"/>
      <c r="AC26" s="81"/>
      <c r="AD26" s="465"/>
      <c r="AE26" s="1097"/>
      <c r="AF26" s="261">
        <f t="shared" si="0"/>
        <v>499</v>
      </c>
      <c r="AG26" s="351">
        <f t="shared" si="1"/>
        <v>8</v>
      </c>
    </row>
    <row r="27" spans="1:41" ht="15.75" customHeight="1" x14ac:dyDescent="0.25">
      <c r="A27" s="171" t="s">
        <v>57</v>
      </c>
      <c r="B27" s="162" t="s">
        <v>23</v>
      </c>
      <c r="C27" s="26" t="s">
        <v>540</v>
      </c>
      <c r="D27" s="26" t="s">
        <v>173</v>
      </c>
      <c r="E27" s="256">
        <v>2011</v>
      </c>
      <c r="F27" s="1097" t="s">
        <v>506</v>
      </c>
      <c r="G27" s="342"/>
      <c r="H27" s="81"/>
      <c r="I27" s="81"/>
      <c r="J27" s="81"/>
      <c r="K27" s="81"/>
      <c r="L27" s="81"/>
      <c r="M27" s="81"/>
      <c r="N27" s="81"/>
      <c r="O27" s="81"/>
      <c r="P27" s="349"/>
      <c r="Q27" s="259">
        <v>57</v>
      </c>
      <c r="R27" s="259"/>
      <c r="S27" s="259">
        <v>80</v>
      </c>
      <c r="T27" s="259"/>
      <c r="U27" s="259">
        <v>95</v>
      </c>
      <c r="V27" s="81"/>
      <c r="W27" s="81">
        <v>98</v>
      </c>
      <c r="X27" s="81"/>
      <c r="Y27" s="81"/>
      <c r="Z27" s="81">
        <v>70</v>
      </c>
      <c r="AA27" s="81"/>
      <c r="AB27" s="81"/>
      <c r="AC27" s="81"/>
      <c r="AD27" s="465"/>
      <c r="AE27" s="1097"/>
      <c r="AF27" s="261">
        <f t="shared" si="0"/>
        <v>450</v>
      </c>
      <c r="AG27" s="351">
        <f t="shared" si="1"/>
        <v>5</v>
      </c>
    </row>
    <row r="28" spans="1:41" ht="15.75" x14ac:dyDescent="0.25">
      <c r="A28" s="171" t="s">
        <v>58</v>
      </c>
      <c r="B28" s="162" t="s">
        <v>370</v>
      </c>
      <c r="C28" s="26" t="s">
        <v>529</v>
      </c>
      <c r="D28" s="26" t="s">
        <v>114</v>
      </c>
      <c r="E28" s="256">
        <v>2011</v>
      </c>
      <c r="F28" s="1097" t="s">
        <v>506</v>
      </c>
      <c r="G28" s="342"/>
      <c r="H28" s="160">
        <v>45</v>
      </c>
      <c r="I28" s="81"/>
      <c r="J28" s="160"/>
      <c r="K28" s="160"/>
      <c r="L28" s="160"/>
      <c r="M28" s="81">
        <v>45</v>
      </c>
      <c r="N28" s="81">
        <v>58</v>
      </c>
      <c r="O28" s="160"/>
      <c r="P28" s="350"/>
      <c r="Q28" s="352">
        <v>85</v>
      </c>
      <c r="R28" s="352"/>
      <c r="S28" s="352"/>
      <c r="T28" s="352">
        <v>75</v>
      </c>
      <c r="U28" s="352"/>
      <c r="V28" s="160"/>
      <c r="W28" s="160"/>
      <c r="X28" s="160"/>
      <c r="Y28" s="160"/>
      <c r="Z28" s="160"/>
      <c r="AA28" s="160"/>
      <c r="AB28" s="160">
        <v>60</v>
      </c>
      <c r="AC28" s="160"/>
      <c r="AD28" s="1489"/>
      <c r="AE28" s="1097"/>
      <c r="AF28" s="261">
        <f t="shared" si="0"/>
        <v>428</v>
      </c>
      <c r="AG28" s="351">
        <f t="shared" si="1"/>
        <v>6</v>
      </c>
    </row>
    <row r="29" spans="1:41" ht="15.75" x14ac:dyDescent="0.25">
      <c r="A29" s="171" t="s">
        <v>59</v>
      </c>
      <c r="B29" s="162" t="s">
        <v>7</v>
      </c>
      <c r="C29" s="26" t="s">
        <v>579</v>
      </c>
      <c r="D29" s="26" t="s">
        <v>360</v>
      </c>
      <c r="E29" s="256">
        <v>2012</v>
      </c>
      <c r="F29" s="1097" t="s">
        <v>506</v>
      </c>
      <c r="G29" s="342">
        <v>24</v>
      </c>
      <c r="H29" s="160">
        <v>19</v>
      </c>
      <c r="I29" s="81"/>
      <c r="J29" s="160">
        <v>27</v>
      </c>
      <c r="K29" s="160"/>
      <c r="L29" s="160"/>
      <c r="M29" s="81">
        <v>23</v>
      </c>
      <c r="N29" s="81">
        <v>15</v>
      </c>
      <c r="O29" s="160"/>
      <c r="P29" s="350"/>
      <c r="Q29" s="352">
        <v>32</v>
      </c>
      <c r="R29" s="352"/>
      <c r="S29" s="352">
        <v>36</v>
      </c>
      <c r="T29" s="352">
        <v>30</v>
      </c>
      <c r="U29" s="352"/>
      <c r="V29" s="160"/>
      <c r="W29" s="160"/>
      <c r="X29" s="160"/>
      <c r="Y29" s="160"/>
      <c r="Z29" s="160">
        <v>43</v>
      </c>
      <c r="AA29" s="160"/>
      <c r="AB29" s="160">
        <v>28</v>
      </c>
      <c r="AC29" s="160"/>
      <c r="AD29" s="1489"/>
      <c r="AE29" s="1097">
        <v>50</v>
      </c>
      <c r="AF29" s="261">
        <f t="shared" si="0"/>
        <v>427</v>
      </c>
      <c r="AG29" s="351">
        <f t="shared" si="1"/>
        <v>15</v>
      </c>
      <c r="AN29" s="24"/>
      <c r="AO29" s="24"/>
    </row>
    <row r="30" spans="1:41" ht="15.75" x14ac:dyDescent="0.25">
      <c r="A30" s="171" t="s">
        <v>60</v>
      </c>
      <c r="B30" s="162" t="s">
        <v>23</v>
      </c>
      <c r="C30" s="26" t="s">
        <v>660</v>
      </c>
      <c r="D30" s="26" t="s">
        <v>70</v>
      </c>
      <c r="E30" s="256">
        <v>2012</v>
      </c>
      <c r="F30" s="1097" t="s">
        <v>506</v>
      </c>
      <c r="G30" s="342">
        <v>33</v>
      </c>
      <c r="H30" s="81"/>
      <c r="I30" s="81"/>
      <c r="J30" s="81"/>
      <c r="K30" s="81"/>
      <c r="L30" s="81"/>
      <c r="M30" s="81"/>
      <c r="N30" s="81">
        <v>17</v>
      </c>
      <c r="O30" s="81"/>
      <c r="P30" s="349"/>
      <c r="Q30" s="259"/>
      <c r="R30" s="259"/>
      <c r="S30" s="259"/>
      <c r="T30" s="259"/>
      <c r="U30" s="259"/>
      <c r="V30" s="81"/>
      <c r="W30" s="81">
        <v>45</v>
      </c>
      <c r="X30" s="81">
        <v>63</v>
      </c>
      <c r="Y30" s="81"/>
      <c r="Z30" s="81">
        <v>60</v>
      </c>
      <c r="AA30" s="81">
        <v>80</v>
      </c>
      <c r="AB30" s="81">
        <v>39</v>
      </c>
      <c r="AC30" s="81"/>
      <c r="AD30" s="465"/>
      <c r="AE30" s="1097"/>
      <c r="AF30" s="261">
        <f t="shared" si="0"/>
        <v>407</v>
      </c>
      <c r="AG30" s="351">
        <f t="shared" si="1"/>
        <v>7</v>
      </c>
    </row>
    <row r="31" spans="1:41" ht="14.25" customHeight="1" x14ac:dyDescent="0.25">
      <c r="A31" s="171" t="s">
        <v>61</v>
      </c>
      <c r="B31" s="162" t="s">
        <v>453</v>
      </c>
      <c r="C31" s="26" t="s">
        <v>793</v>
      </c>
      <c r="D31" s="26" t="s">
        <v>73</v>
      </c>
      <c r="E31" s="256">
        <v>2012</v>
      </c>
      <c r="F31" s="1097" t="s">
        <v>506</v>
      </c>
      <c r="G31" s="342">
        <v>48</v>
      </c>
      <c r="H31" s="81"/>
      <c r="I31" s="81"/>
      <c r="J31" s="81">
        <v>43</v>
      </c>
      <c r="K31" s="81"/>
      <c r="L31" s="81"/>
      <c r="M31" s="81"/>
      <c r="N31" s="81"/>
      <c r="O31" s="81"/>
      <c r="P31" s="349"/>
      <c r="Q31" s="259">
        <v>54</v>
      </c>
      <c r="R31" s="259"/>
      <c r="S31" s="259"/>
      <c r="T31" s="259">
        <v>80</v>
      </c>
      <c r="U31" s="259"/>
      <c r="V31" s="81"/>
      <c r="W31" s="81">
        <v>48</v>
      </c>
      <c r="X31" s="81"/>
      <c r="Y31" s="81"/>
      <c r="Z31" s="81">
        <v>55</v>
      </c>
      <c r="AA31" s="81"/>
      <c r="AB31" s="81"/>
      <c r="AC31" s="81"/>
      <c r="AD31" s="465"/>
      <c r="AE31" s="1097"/>
      <c r="AF31" s="261">
        <f t="shared" si="0"/>
        <v>388</v>
      </c>
      <c r="AG31" s="351">
        <f t="shared" si="1"/>
        <v>6</v>
      </c>
    </row>
    <row r="32" spans="1:41" ht="14.25" customHeight="1" x14ac:dyDescent="0.25">
      <c r="A32" s="171" t="s">
        <v>62</v>
      </c>
      <c r="B32" s="162" t="s">
        <v>16</v>
      </c>
      <c r="C32" s="26" t="s">
        <v>661</v>
      </c>
      <c r="D32" s="26" t="s">
        <v>662</v>
      </c>
      <c r="E32" s="256">
        <v>2011</v>
      </c>
      <c r="F32" s="1097" t="s">
        <v>506</v>
      </c>
      <c r="G32" s="342"/>
      <c r="H32" s="81"/>
      <c r="I32" s="81">
        <v>54</v>
      </c>
      <c r="J32" s="81">
        <v>58</v>
      </c>
      <c r="K32" s="81"/>
      <c r="L32" s="81"/>
      <c r="M32" s="81"/>
      <c r="N32" s="81"/>
      <c r="O32" s="81"/>
      <c r="P32" s="349">
        <v>60</v>
      </c>
      <c r="Q32" s="259">
        <v>90</v>
      </c>
      <c r="R32" s="259">
        <v>65</v>
      </c>
      <c r="S32" s="259"/>
      <c r="T32" s="259"/>
      <c r="U32" s="259"/>
      <c r="V32" s="81"/>
      <c r="W32" s="81"/>
      <c r="X32" s="81"/>
      <c r="Y32" s="81"/>
      <c r="Z32" s="81"/>
      <c r="AA32" s="81"/>
      <c r="AB32" s="81"/>
      <c r="AC32" s="81"/>
      <c r="AD32" s="465"/>
      <c r="AE32" s="1097"/>
      <c r="AF32" s="261">
        <f t="shared" si="0"/>
        <v>377</v>
      </c>
      <c r="AG32" s="351">
        <f t="shared" si="1"/>
        <v>5</v>
      </c>
    </row>
    <row r="33" spans="1:67" ht="15.75" x14ac:dyDescent="0.25">
      <c r="A33" s="171" t="s">
        <v>63</v>
      </c>
      <c r="B33" s="162" t="s">
        <v>92</v>
      </c>
      <c r="C33" s="26" t="s">
        <v>476</v>
      </c>
      <c r="D33" s="26" t="s">
        <v>477</v>
      </c>
      <c r="E33" s="256">
        <v>2011</v>
      </c>
      <c r="F33" s="1097" t="s">
        <v>506</v>
      </c>
      <c r="G33" s="343"/>
      <c r="H33" s="160">
        <v>65</v>
      </c>
      <c r="I33" s="82"/>
      <c r="J33" s="168"/>
      <c r="K33" s="168"/>
      <c r="L33" s="168"/>
      <c r="M33" s="82"/>
      <c r="N33" s="81">
        <v>38</v>
      </c>
      <c r="O33" s="168"/>
      <c r="P33" s="460"/>
      <c r="Q33" s="459"/>
      <c r="R33" s="459"/>
      <c r="S33" s="352">
        <v>75</v>
      </c>
      <c r="T33" s="459"/>
      <c r="U33" s="459"/>
      <c r="V33" s="160">
        <v>68</v>
      </c>
      <c r="W33" s="168"/>
      <c r="X33" s="168"/>
      <c r="Y33" s="160">
        <v>60</v>
      </c>
      <c r="Z33" s="160"/>
      <c r="AA33" s="160"/>
      <c r="AB33" s="160"/>
      <c r="AC33" s="160"/>
      <c r="AD33" s="1489"/>
      <c r="AE33" s="286"/>
      <c r="AF33" s="261">
        <f t="shared" si="0"/>
        <v>356</v>
      </c>
      <c r="AG33" s="351">
        <f t="shared" si="1"/>
        <v>5</v>
      </c>
    </row>
    <row r="34" spans="1:67" ht="15.75" x14ac:dyDescent="0.25">
      <c r="A34" s="171" t="s">
        <v>64</v>
      </c>
      <c r="B34" s="162" t="s">
        <v>462</v>
      </c>
      <c r="C34" s="26" t="s">
        <v>468</v>
      </c>
      <c r="D34" s="26" t="s">
        <v>142</v>
      </c>
      <c r="E34" s="256">
        <v>2012</v>
      </c>
      <c r="F34" s="1097" t="s">
        <v>506</v>
      </c>
      <c r="G34" s="342"/>
      <c r="H34" s="160"/>
      <c r="I34" s="81"/>
      <c r="J34" s="160">
        <v>24</v>
      </c>
      <c r="K34" s="160"/>
      <c r="L34" s="160"/>
      <c r="M34" s="81"/>
      <c r="N34" s="81">
        <v>18</v>
      </c>
      <c r="O34" s="160"/>
      <c r="P34" s="349"/>
      <c r="Q34" s="352">
        <v>45</v>
      </c>
      <c r="R34" s="352"/>
      <c r="S34" s="352"/>
      <c r="T34" s="352">
        <v>48</v>
      </c>
      <c r="U34" s="352"/>
      <c r="V34" s="160"/>
      <c r="W34" s="160"/>
      <c r="X34" s="160">
        <v>90</v>
      </c>
      <c r="Y34" s="160"/>
      <c r="Z34" s="160">
        <v>47</v>
      </c>
      <c r="AA34" s="160"/>
      <c r="AB34" s="160"/>
      <c r="AC34" s="160"/>
      <c r="AD34" s="1489"/>
      <c r="AE34" s="1097">
        <v>20</v>
      </c>
      <c r="AF34" s="261">
        <f t="shared" si="0"/>
        <v>352</v>
      </c>
      <c r="AG34" s="351">
        <f t="shared" si="1"/>
        <v>8</v>
      </c>
    </row>
    <row r="35" spans="1:67" ht="15.75" x14ac:dyDescent="0.25">
      <c r="A35" s="171" t="s">
        <v>97</v>
      </c>
      <c r="B35" s="162" t="s">
        <v>370</v>
      </c>
      <c r="C35" s="26" t="s">
        <v>392</v>
      </c>
      <c r="D35" s="26" t="s">
        <v>67</v>
      </c>
      <c r="E35" s="256">
        <v>2011</v>
      </c>
      <c r="F35" s="1097" t="s">
        <v>506</v>
      </c>
      <c r="G35" s="342">
        <v>40</v>
      </c>
      <c r="H35" s="81">
        <v>80</v>
      </c>
      <c r="I35" s="81"/>
      <c r="J35" s="81"/>
      <c r="K35" s="81"/>
      <c r="L35" s="81"/>
      <c r="M35" s="81"/>
      <c r="N35" s="81">
        <v>48</v>
      </c>
      <c r="O35" s="81"/>
      <c r="P35" s="349"/>
      <c r="Q35" s="259"/>
      <c r="R35" s="259"/>
      <c r="S35" s="259"/>
      <c r="T35" s="259"/>
      <c r="U35" s="259"/>
      <c r="V35" s="81"/>
      <c r="W35" s="81">
        <v>54</v>
      </c>
      <c r="X35" s="81"/>
      <c r="Y35" s="81"/>
      <c r="Z35" s="81"/>
      <c r="AA35" s="81"/>
      <c r="AB35" s="81">
        <v>57</v>
      </c>
      <c r="AC35" s="81"/>
      <c r="AD35" s="465"/>
      <c r="AE35" s="1097"/>
      <c r="AF35" s="261">
        <f t="shared" si="0"/>
        <v>329</v>
      </c>
      <c r="AG35" s="351">
        <f t="shared" si="1"/>
        <v>5</v>
      </c>
    </row>
    <row r="36" spans="1:67" ht="15.75" x14ac:dyDescent="0.25">
      <c r="A36" s="171" t="s">
        <v>98</v>
      </c>
      <c r="B36" s="162" t="s">
        <v>16</v>
      </c>
      <c r="C36" s="26" t="s">
        <v>686</v>
      </c>
      <c r="D36" s="26" t="s">
        <v>70</v>
      </c>
      <c r="E36" s="256">
        <v>2012</v>
      </c>
      <c r="F36" s="1097" t="s">
        <v>506</v>
      </c>
      <c r="G36" s="342">
        <v>21</v>
      </c>
      <c r="H36" s="160">
        <v>26</v>
      </c>
      <c r="I36" s="81"/>
      <c r="J36" s="160">
        <v>50</v>
      </c>
      <c r="K36" s="160"/>
      <c r="L36" s="160">
        <v>54</v>
      </c>
      <c r="M36" s="81">
        <v>50</v>
      </c>
      <c r="N36" s="81">
        <v>33</v>
      </c>
      <c r="O36" s="160"/>
      <c r="P36" s="350"/>
      <c r="Q36" s="352"/>
      <c r="R36" s="352"/>
      <c r="S36" s="352"/>
      <c r="T36" s="352"/>
      <c r="U36" s="352"/>
      <c r="V36" s="160"/>
      <c r="W36" s="160"/>
      <c r="X36" s="160"/>
      <c r="Y36" s="160"/>
      <c r="Z36" s="160"/>
      <c r="AA36" s="160"/>
      <c r="AB36" s="160"/>
      <c r="AC36" s="160"/>
      <c r="AD36" s="1489"/>
      <c r="AE36" s="1097">
        <v>20</v>
      </c>
      <c r="AF36" s="261">
        <f t="shared" ref="AF36:AF67" si="2">SUM(G36:AC36)+(AG36*10)</f>
        <v>314</v>
      </c>
      <c r="AG36" s="351">
        <f t="shared" ref="AG36:AG67" si="3">COUNTA(G36:AC36)+(AE36/10)</f>
        <v>8</v>
      </c>
    </row>
    <row r="37" spans="1:67" ht="15.75" x14ac:dyDescent="0.25">
      <c r="A37" s="171" t="s">
        <v>99</v>
      </c>
      <c r="B37" s="161" t="s">
        <v>471</v>
      </c>
      <c r="C37" s="83" t="s">
        <v>475</v>
      </c>
      <c r="D37" s="83" t="s">
        <v>141</v>
      </c>
      <c r="E37" s="257">
        <v>2012</v>
      </c>
      <c r="F37" s="286" t="s">
        <v>506</v>
      </c>
      <c r="G37" s="343">
        <v>38</v>
      </c>
      <c r="H37" s="160">
        <v>32</v>
      </c>
      <c r="I37" s="81"/>
      <c r="J37" s="160"/>
      <c r="K37" s="160"/>
      <c r="L37" s="160"/>
      <c r="M37" s="81">
        <v>18</v>
      </c>
      <c r="N37" s="81">
        <v>26</v>
      </c>
      <c r="O37" s="160"/>
      <c r="P37" s="350"/>
      <c r="Q37" s="352"/>
      <c r="R37" s="352"/>
      <c r="S37" s="352"/>
      <c r="T37" s="352">
        <v>42</v>
      </c>
      <c r="U37" s="352"/>
      <c r="V37" s="160"/>
      <c r="W37" s="160"/>
      <c r="X37" s="160"/>
      <c r="Y37" s="160"/>
      <c r="Z37" s="160"/>
      <c r="AA37" s="160">
        <v>65</v>
      </c>
      <c r="AB37" s="160"/>
      <c r="AC37" s="160"/>
      <c r="AD37" s="1489"/>
      <c r="AE37" s="1097"/>
      <c r="AF37" s="261">
        <f t="shared" si="2"/>
        <v>281</v>
      </c>
      <c r="AG37" s="351">
        <f t="shared" si="3"/>
        <v>6</v>
      </c>
    </row>
    <row r="38" spans="1:67" ht="15.75" x14ac:dyDescent="0.25">
      <c r="A38" s="171" t="s">
        <v>100</v>
      </c>
      <c r="B38" s="297" t="s">
        <v>9</v>
      </c>
      <c r="C38" s="281" t="s">
        <v>575</v>
      </c>
      <c r="D38" s="281" t="s">
        <v>595</v>
      </c>
      <c r="E38" s="271">
        <v>2011</v>
      </c>
      <c r="F38" s="286" t="s">
        <v>506</v>
      </c>
      <c r="G38" s="343">
        <v>26</v>
      </c>
      <c r="H38" s="160"/>
      <c r="I38" s="81"/>
      <c r="J38" s="160"/>
      <c r="K38" s="160"/>
      <c r="L38" s="160"/>
      <c r="M38" s="81"/>
      <c r="N38" s="81"/>
      <c r="O38" s="160"/>
      <c r="P38" s="349"/>
      <c r="Q38" s="459"/>
      <c r="R38" s="459"/>
      <c r="S38" s="459">
        <v>48</v>
      </c>
      <c r="T38" s="459"/>
      <c r="U38" s="459"/>
      <c r="V38" s="168"/>
      <c r="W38" s="168">
        <v>150</v>
      </c>
      <c r="X38" s="168"/>
      <c r="Y38" s="168"/>
      <c r="Z38" s="168"/>
      <c r="AA38" s="168"/>
      <c r="AB38" s="168"/>
      <c r="AC38" s="168"/>
      <c r="AD38" s="1490"/>
      <c r="AE38" s="286"/>
      <c r="AF38" s="261">
        <f t="shared" si="2"/>
        <v>254</v>
      </c>
      <c r="AG38" s="351">
        <f t="shared" si="3"/>
        <v>3</v>
      </c>
    </row>
    <row r="39" spans="1:67" ht="15.75" x14ac:dyDescent="0.25">
      <c r="A39" s="171" t="s">
        <v>101</v>
      </c>
      <c r="B39" s="162" t="s">
        <v>16</v>
      </c>
      <c r="C39" s="26" t="s">
        <v>686</v>
      </c>
      <c r="D39" s="26" t="s">
        <v>65</v>
      </c>
      <c r="E39" s="256">
        <v>2012</v>
      </c>
      <c r="F39" s="1097" t="s">
        <v>506</v>
      </c>
      <c r="G39" s="342">
        <v>20</v>
      </c>
      <c r="H39" s="81">
        <v>42</v>
      </c>
      <c r="I39" s="81"/>
      <c r="J39" s="81">
        <v>30</v>
      </c>
      <c r="K39" s="81"/>
      <c r="L39" s="81">
        <v>48</v>
      </c>
      <c r="M39" s="81">
        <v>20</v>
      </c>
      <c r="N39" s="81">
        <v>13</v>
      </c>
      <c r="O39" s="81"/>
      <c r="P39" s="349"/>
      <c r="Q39" s="259"/>
      <c r="R39" s="259"/>
      <c r="S39" s="259"/>
      <c r="T39" s="259"/>
      <c r="U39" s="259"/>
      <c r="V39" s="81"/>
      <c r="W39" s="81"/>
      <c r="X39" s="81"/>
      <c r="Y39" s="81"/>
      <c r="Z39" s="81"/>
      <c r="AA39" s="81"/>
      <c r="AB39" s="81"/>
      <c r="AC39" s="81"/>
      <c r="AD39" s="465"/>
      <c r="AE39" s="1097">
        <v>20</v>
      </c>
      <c r="AF39" s="261">
        <f t="shared" si="2"/>
        <v>253</v>
      </c>
      <c r="AG39" s="351">
        <f t="shared" si="3"/>
        <v>8</v>
      </c>
    </row>
    <row r="40" spans="1:67" ht="15.75" x14ac:dyDescent="0.25">
      <c r="A40" s="171" t="s">
        <v>102</v>
      </c>
      <c r="B40" s="162" t="s">
        <v>462</v>
      </c>
      <c r="C40" s="26" t="s">
        <v>18</v>
      </c>
      <c r="D40" s="26" t="s">
        <v>134</v>
      </c>
      <c r="E40" s="256">
        <v>2011</v>
      </c>
      <c r="F40" s="1097" t="s">
        <v>506</v>
      </c>
      <c r="G40" s="342"/>
      <c r="H40" s="81"/>
      <c r="I40" s="81"/>
      <c r="J40" s="81"/>
      <c r="K40" s="81"/>
      <c r="L40" s="81"/>
      <c r="M40" s="81"/>
      <c r="N40" s="81">
        <v>30</v>
      </c>
      <c r="O40" s="81"/>
      <c r="P40" s="349"/>
      <c r="Q40" s="259">
        <v>70</v>
      </c>
      <c r="R40" s="259"/>
      <c r="S40" s="259"/>
      <c r="T40" s="259">
        <v>70</v>
      </c>
      <c r="U40" s="259"/>
      <c r="V40" s="81"/>
      <c r="W40" s="81"/>
      <c r="X40" s="81"/>
      <c r="Y40" s="81"/>
      <c r="Z40" s="81"/>
      <c r="AA40" s="81"/>
      <c r="AB40" s="81">
        <v>32</v>
      </c>
      <c r="AC40" s="81"/>
      <c r="AD40" s="465"/>
      <c r="AE40" s="1097"/>
      <c r="AF40" s="261">
        <f t="shared" si="2"/>
        <v>242</v>
      </c>
      <c r="AG40" s="351">
        <f t="shared" si="3"/>
        <v>4</v>
      </c>
    </row>
    <row r="41" spans="1:67" ht="15.75" x14ac:dyDescent="0.25">
      <c r="A41" s="171" t="s">
        <v>103</v>
      </c>
      <c r="B41" s="162" t="s">
        <v>812</v>
      </c>
      <c r="C41" s="26" t="s">
        <v>672</v>
      </c>
      <c r="D41" s="26" t="s">
        <v>142</v>
      </c>
      <c r="E41" s="256">
        <v>2011</v>
      </c>
      <c r="F41" s="1097" t="s">
        <v>506</v>
      </c>
      <c r="G41" s="342"/>
      <c r="H41" s="81">
        <v>18</v>
      </c>
      <c r="I41" s="81"/>
      <c r="J41" s="81">
        <v>23</v>
      </c>
      <c r="K41" s="81"/>
      <c r="L41" s="81"/>
      <c r="M41" s="81">
        <v>30</v>
      </c>
      <c r="N41" s="81">
        <v>11</v>
      </c>
      <c r="O41" s="81"/>
      <c r="P41" s="349"/>
      <c r="Q41" s="259">
        <v>22</v>
      </c>
      <c r="R41" s="259"/>
      <c r="S41" s="259">
        <v>34</v>
      </c>
      <c r="T41" s="259"/>
      <c r="U41" s="259"/>
      <c r="V41" s="81"/>
      <c r="W41" s="81">
        <v>33</v>
      </c>
      <c r="X41" s="81"/>
      <c r="Y41" s="81"/>
      <c r="Z41" s="81"/>
      <c r="AA41" s="81"/>
      <c r="AB41" s="81"/>
      <c r="AC41" s="81"/>
      <c r="AD41" s="465"/>
      <c r="AE41" s="1097"/>
      <c r="AF41" s="261">
        <f t="shared" si="2"/>
        <v>241</v>
      </c>
      <c r="AG41" s="351">
        <f t="shared" si="3"/>
        <v>7</v>
      </c>
    </row>
    <row r="42" spans="1:67" ht="15.75" x14ac:dyDescent="0.25">
      <c r="A42" s="171" t="s">
        <v>104</v>
      </c>
      <c r="B42" s="162" t="s">
        <v>71</v>
      </c>
      <c r="C42" s="26" t="s">
        <v>95</v>
      </c>
      <c r="D42" s="26" t="s">
        <v>96</v>
      </c>
      <c r="E42" s="256">
        <v>2011</v>
      </c>
      <c r="F42" s="1097" t="s">
        <v>506</v>
      </c>
      <c r="G42" s="342"/>
      <c r="H42" s="81"/>
      <c r="I42" s="81"/>
      <c r="J42" s="81"/>
      <c r="K42" s="81"/>
      <c r="L42" s="81"/>
      <c r="M42" s="81"/>
      <c r="N42" s="81"/>
      <c r="O42" s="81"/>
      <c r="P42" s="349"/>
      <c r="Q42" s="259"/>
      <c r="R42" s="259"/>
      <c r="S42" s="259"/>
      <c r="T42" s="259"/>
      <c r="U42" s="259"/>
      <c r="V42" s="81"/>
      <c r="W42" s="81"/>
      <c r="X42" s="81">
        <v>125</v>
      </c>
      <c r="Y42" s="81">
        <v>70</v>
      </c>
      <c r="Z42" s="81"/>
      <c r="AA42" s="81"/>
      <c r="AB42" s="81"/>
      <c r="AC42" s="81"/>
      <c r="AD42" s="465"/>
      <c r="AE42" s="1097">
        <v>20</v>
      </c>
      <c r="AF42" s="261">
        <f t="shared" si="2"/>
        <v>235</v>
      </c>
      <c r="AG42" s="351">
        <f t="shared" si="3"/>
        <v>4</v>
      </c>
    </row>
    <row r="43" spans="1:67" ht="15.75" x14ac:dyDescent="0.25">
      <c r="A43" s="171" t="s">
        <v>105</v>
      </c>
      <c r="B43" s="162" t="s">
        <v>11</v>
      </c>
      <c r="C43" s="26" t="s">
        <v>428</v>
      </c>
      <c r="D43" s="26" t="s">
        <v>142</v>
      </c>
      <c r="E43" s="256">
        <v>2012</v>
      </c>
      <c r="F43" s="1097" t="s">
        <v>506</v>
      </c>
      <c r="G43" s="342"/>
      <c r="H43" s="160"/>
      <c r="I43" s="81"/>
      <c r="J43" s="160">
        <v>29</v>
      </c>
      <c r="K43" s="160"/>
      <c r="L43" s="160"/>
      <c r="M43" s="81"/>
      <c r="N43" s="81"/>
      <c r="O43" s="160"/>
      <c r="P43" s="349">
        <v>54</v>
      </c>
      <c r="Q43" s="352">
        <v>60</v>
      </c>
      <c r="R43" s="352"/>
      <c r="S43" s="352"/>
      <c r="T43" s="352"/>
      <c r="U43" s="352"/>
      <c r="V43" s="160"/>
      <c r="W43" s="160"/>
      <c r="X43" s="160"/>
      <c r="Y43" s="160"/>
      <c r="Z43" s="160">
        <v>50</v>
      </c>
      <c r="AA43" s="160"/>
      <c r="AB43" s="160"/>
      <c r="AC43" s="160"/>
      <c r="AD43" s="1489"/>
      <c r="AE43" s="1097"/>
      <c r="AF43" s="261">
        <f t="shared" si="2"/>
        <v>233</v>
      </c>
      <c r="AG43" s="351">
        <f t="shared" si="3"/>
        <v>4</v>
      </c>
    </row>
    <row r="44" spans="1:67" ht="15.75" x14ac:dyDescent="0.25">
      <c r="A44" s="171" t="s">
        <v>106</v>
      </c>
      <c r="B44" s="162" t="s">
        <v>71</v>
      </c>
      <c r="C44" s="26" t="s">
        <v>84</v>
      </c>
      <c r="D44" s="26" t="s">
        <v>76</v>
      </c>
      <c r="E44" s="256">
        <v>2011</v>
      </c>
      <c r="F44" s="1097" t="s">
        <v>506</v>
      </c>
      <c r="G44" s="342"/>
      <c r="H44" s="160"/>
      <c r="I44" s="81"/>
      <c r="J44" s="160"/>
      <c r="K44" s="160"/>
      <c r="L44" s="160"/>
      <c r="M44" s="81"/>
      <c r="N44" s="81"/>
      <c r="O44" s="160"/>
      <c r="P44" s="350"/>
      <c r="Q44" s="352"/>
      <c r="R44" s="352"/>
      <c r="S44" s="352"/>
      <c r="T44" s="352"/>
      <c r="U44" s="352"/>
      <c r="V44" s="160">
        <v>180</v>
      </c>
      <c r="W44" s="160"/>
      <c r="X44" s="160"/>
      <c r="Y44" s="160"/>
      <c r="Z44" s="160"/>
      <c r="AA44" s="160"/>
      <c r="AB44" s="160"/>
      <c r="AC44" s="160"/>
      <c r="AD44" s="1489"/>
      <c r="AE44" s="1097">
        <v>40</v>
      </c>
      <c r="AF44" s="261">
        <f t="shared" si="2"/>
        <v>230</v>
      </c>
      <c r="AG44" s="351">
        <f t="shared" si="3"/>
        <v>5</v>
      </c>
    </row>
    <row r="45" spans="1:67" ht="15.75" x14ac:dyDescent="0.25">
      <c r="A45" s="171" t="s">
        <v>107</v>
      </c>
      <c r="B45" s="162" t="s">
        <v>453</v>
      </c>
      <c r="C45" s="26" t="s">
        <v>454</v>
      </c>
      <c r="D45" s="26" t="s">
        <v>479</v>
      </c>
      <c r="E45" s="256">
        <v>2012</v>
      </c>
      <c r="F45" s="1097" t="s">
        <v>506</v>
      </c>
      <c r="G45" s="342">
        <v>43</v>
      </c>
      <c r="H45" s="160"/>
      <c r="I45" s="81"/>
      <c r="J45" s="160"/>
      <c r="K45" s="160"/>
      <c r="L45" s="160"/>
      <c r="M45" s="81">
        <v>38</v>
      </c>
      <c r="N45" s="160"/>
      <c r="O45" s="160"/>
      <c r="P45" s="350"/>
      <c r="Q45" s="352"/>
      <c r="R45" s="352"/>
      <c r="S45" s="352"/>
      <c r="T45" s="352"/>
      <c r="U45" s="352"/>
      <c r="V45" s="160"/>
      <c r="W45" s="160">
        <v>28</v>
      </c>
      <c r="X45" s="160"/>
      <c r="Y45" s="160"/>
      <c r="Z45" s="160">
        <v>55</v>
      </c>
      <c r="AA45" s="160"/>
      <c r="AB45" s="160"/>
      <c r="AC45" s="160"/>
      <c r="AD45" s="1489"/>
      <c r="AE45" s="1097"/>
      <c r="AF45" s="261">
        <f t="shared" si="2"/>
        <v>204</v>
      </c>
      <c r="AG45" s="351">
        <f t="shared" si="3"/>
        <v>4</v>
      </c>
    </row>
    <row r="46" spans="1:67" ht="15.75" x14ac:dyDescent="0.25">
      <c r="A46" s="171" t="s">
        <v>108</v>
      </c>
      <c r="B46" s="162" t="s">
        <v>907</v>
      </c>
      <c r="C46" s="26" t="s">
        <v>913</v>
      </c>
      <c r="D46" s="26" t="s">
        <v>114</v>
      </c>
      <c r="E46" s="256">
        <v>2012</v>
      </c>
      <c r="F46" s="1097" t="s">
        <v>507</v>
      </c>
      <c r="G46" s="342"/>
      <c r="H46" s="81"/>
      <c r="I46" s="81"/>
      <c r="J46" s="81"/>
      <c r="K46" s="81"/>
      <c r="L46" s="81"/>
      <c r="M46" s="81"/>
      <c r="N46" s="81">
        <v>21</v>
      </c>
      <c r="O46" s="81"/>
      <c r="P46" s="349"/>
      <c r="Q46" s="259"/>
      <c r="R46" s="259"/>
      <c r="S46" s="259"/>
      <c r="T46" s="259">
        <v>57</v>
      </c>
      <c r="U46" s="259"/>
      <c r="V46" s="81"/>
      <c r="W46" s="81"/>
      <c r="X46" s="81"/>
      <c r="Y46" s="81"/>
      <c r="Z46" s="81"/>
      <c r="AA46" s="81">
        <v>70</v>
      </c>
      <c r="AB46" s="81"/>
      <c r="AC46" s="81"/>
      <c r="AD46" s="465"/>
      <c r="AE46" s="1097"/>
      <c r="AF46" s="261">
        <f t="shared" si="2"/>
        <v>178</v>
      </c>
      <c r="AG46" s="351">
        <f t="shared" si="3"/>
        <v>3</v>
      </c>
    </row>
    <row r="47" spans="1:67" ht="15.75" x14ac:dyDescent="0.25">
      <c r="A47" s="171" t="s">
        <v>109</v>
      </c>
      <c r="B47" s="162" t="s">
        <v>370</v>
      </c>
      <c r="C47" s="26" t="s">
        <v>393</v>
      </c>
      <c r="D47" s="26" t="s">
        <v>114</v>
      </c>
      <c r="E47" s="256">
        <v>2012</v>
      </c>
      <c r="F47" s="1097" t="s">
        <v>506</v>
      </c>
      <c r="G47" s="342"/>
      <c r="H47" s="160"/>
      <c r="I47" s="81"/>
      <c r="J47" s="160"/>
      <c r="K47" s="160"/>
      <c r="L47" s="160"/>
      <c r="M47" s="81">
        <v>40</v>
      </c>
      <c r="N47" s="81">
        <v>40</v>
      </c>
      <c r="O47" s="160"/>
      <c r="P47" s="350"/>
      <c r="Q47" s="352">
        <v>65</v>
      </c>
      <c r="R47" s="352"/>
      <c r="S47" s="352"/>
      <c r="T47" s="352"/>
      <c r="U47" s="352"/>
      <c r="V47" s="160"/>
      <c r="W47" s="160"/>
      <c r="X47" s="160"/>
      <c r="Y47" s="160"/>
      <c r="Z47" s="160"/>
      <c r="AA47" s="160"/>
      <c r="AB47" s="160"/>
      <c r="AC47" s="160"/>
      <c r="AD47" s="1489"/>
      <c r="AE47" s="1097"/>
      <c r="AF47" s="261">
        <f t="shared" si="2"/>
        <v>175</v>
      </c>
      <c r="AG47" s="351">
        <f t="shared" si="3"/>
        <v>3</v>
      </c>
    </row>
    <row r="48" spans="1:67" ht="15.75" x14ac:dyDescent="0.25">
      <c r="A48" s="171" t="s">
        <v>110</v>
      </c>
      <c r="B48" s="162" t="s">
        <v>17</v>
      </c>
      <c r="C48" s="26" t="s">
        <v>904</v>
      </c>
      <c r="D48" s="26" t="s">
        <v>905</v>
      </c>
      <c r="E48" s="256">
        <v>2011</v>
      </c>
      <c r="F48" s="1097" t="s">
        <v>506</v>
      </c>
      <c r="G48" s="342"/>
      <c r="H48" s="81"/>
      <c r="I48" s="81"/>
      <c r="J48" s="81"/>
      <c r="K48" s="81"/>
      <c r="L48" s="81"/>
      <c r="M48" s="81"/>
      <c r="N48" s="81">
        <v>45</v>
      </c>
      <c r="O48" s="81"/>
      <c r="P48" s="349"/>
      <c r="Q48" s="259"/>
      <c r="R48" s="259"/>
      <c r="S48" s="259"/>
      <c r="T48" s="259"/>
      <c r="U48" s="259"/>
      <c r="V48" s="81"/>
      <c r="W48" s="81">
        <v>90</v>
      </c>
      <c r="X48" s="81"/>
      <c r="Y48" s="81"/>
      <c r="Z48" s="81"/>
      <c r="AA48" s="81"/>
      <c r="AB48" s="81"/>
      <c r="AC48" s="81"/>
      <c r="AD48" s="465"/>
      <c r="AE48" s="1097"/>
      <c r="AF48" s="261">
        <f t="shared" si="2"/>
        <v>155</v>
      </c>
      <c r="AG48" s="351">
        <f t="shared" si="3"/>
        <v>2</v>
      </c>
      <c r="AT48" s="81"/>
      <c r="AU48" s="81"/>
      <c r="AV48" s="81"/>
      <c r="AW48" s="259"/>
      <c r="AX48" s="81"/>
      <c r="AY48" s="164"/>
      <c r="AZ48" s="259"/>
      <c r="BA48" s="81"/>
      <c r="BB48" s="81"/>
      <c r="BC48" s="81"/>
      <c r="BD48" s="256"/>
      <c r="BE48" s="81"/>
      <c r="BF48" s="259"/>
      <c r="BG48" s="81"/>
      <c r="BH48" s="81"/>
      <c r="BI48" s="81"/>
      <c r="BJ48" s="81"/>
      <c r="BK48" s="81"/>
      <c r="BL48" s="256"/>
      <c r="BM48" s="279"/>
      <c r="BN48" s="286">
        <f>SUM(AN48:BM48)</f>
        <v>0</v>
      </c>
      <c r="BO48" s="261">
        <f>COUNTA(AN48:BL48)+(BM48/10)</f>
        <v>0</v>
      </c>
    </row>
    <row r="49" spans="1:67" ht="15.75" x14ac:dyDescent="0.25">
      <c r="A49" s="171" t="s">
        <v>329</v>
      </c>
      <c r="B49" s="162" t="s">
        <v>608</v>
      </c>
      <c r="C49" s="26" t="s">
        <v>792</v>
      </c>
      <c r="D49" s="26" t="s">
        <v>137</v>
      </c>
      <c r="E49" s="256">
        <v>2012</v>
      </c>
      <c r="F49" s="1097" t="s">
        <v>506</v>
      </c>
      <c r="G49" s="342">
        <v>23</v>
      </c>
      <c r="H49" s="168"/>
      <c r="I49" s="82"/>
      <c r="J49" s="160">
        <v>26</v>
      </c>
      <c r="K49" s="160"/>
      <c r="L49" s="160"/>
      <c r="M49" s="81"/>
      <c r="N49" s="160"/>
      <c r="O49" s="160"/>
      <c r="P49" s="349"/>
      <c r="Q49" s="352">
        <v>30</v>
      </c>
      <c r="R49" s="459"/>
      <c r="S49" s="459"/>
      <c r="T49" s="459"/>
      <c r="U49" s="459"/>
      <c r="V49" s="168"/>
      <c r="W49" s="168"/>
      <c r="X49" s="168"/>
      <c r="Y49" s="168"/>
      <c r="Z49" s="168"/>
      <c r="AA49" s="168"/>
      <c r="AB49" s="168"/>
      <c r="AC49" s="168"/>
      <c r="AD49" s="1490"/>
      <c r="AE49" s="1097">
        <v>20</v>
      </c>
      <c r="AF49" s="261">
        <f t="shared" si="2"/>
        <v>129</v>
      </c>
      <c r="AG49" s="351">
        <f t="shared" si="3"/>
        <v>5</v>
      </c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6"/>
      <c r="BO49" s="96"/>
    </row>
    <row r="50" spans="1:67" ht="15.75" x14ac:dyDescent="0.25">
      <c r="A50" s="171" t="s">
        <v>330</v>
      </c>
      <c r="B50" s="162" t="s">
        <v>608</v>
      </c>
      <c r="C50" s="26" t="s">
        <v>877</v>
      </c>
      <c r="D50" s="26" t="s">
        <v>863</v>
      </c>
      <c r="E50" s="256">
        <v>2012</v>
      </c>
      <c r="F50" s="1097" t="s">
        <v>507</v>
      </c>
      <c r="G50" s="342"/>
      <c r="H50" s="81"/>
      <c r="I50" s="81"/>
      <c r="J50" s="81"/>
      <c r="K50" s="81"/>
      <c r="L50" s="81"/>
      <c r="M50" s="81">
        <v>24</v>
      </c>
      <c r="N50" s="81">
        <v>14</v>
      </c>
      <c r="O50" s="81"/>
      <c r="P50" s="349"/>
      <c r="Q50" s="259">
        <v>20</v>
      </c>
      <c r="R50" s="259"/>
      <c r="S50" s="259"/>
      <c r="T50" s="259"/>
      <c r="U50" s="259"/>
      <c r="V50" s="81"/>
      <c r="W50" s="81"/>
      <c r="X50" s="81"/>
      <c r="Y50" s="81"/>
      <c r="Z50" s="81"/>
      <c r="AA50" s="81"/>
      <c r="AB50" s="81"/>
      <c r="AC50" s="81"/>
      <c r="AD50" s="465"/>
      <c r="AE50" s="1097">
        <v>20</v>
      </c>
      <c r="AF50" s="261">
        <f t="shared" si="2"/>
        <v>108</v>
      </c>
      <c r="AG50" s="351">
        <f t="shared" si="3"/>
        <v>5</v>
      </c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6"/>
      <c r="BO50" s="96"/>
    </row>
    <row r="51" spans="1:67" ht="15.75" x14ac:dyDescent="0.25">
      <c r="A51" s="171" t="s">
        <v>331</v>
      </c>
      <c r="B51" s="161" t="s">
        <v>497</v>
      </c>
      <c r="C51" s="83" t="s">
        <v>501</v>
      </c>
      <c r="D51" s="83" t="s">
        <v>502</v>
      </c>
      <c r="E51" s="257">
        <v>2012</v>
      </c>
      <c r="F51" s="286" t="s">
        <v>506</v>
      </c>
      <c r="G51" s="343"/>
      <c r="H51" s="168"/>
      <c r="I51" s="82"/>
      <c r="J51" s="168"/>
      <c r="K51" s="168"/>
      <c r="L51" s="168"/>
      <c r="M51" s="82">
        <v>27</v>
      </c>
      <c r="N51" s="82">
        <v>16</v>
      </c>
      <c r="O51" s="168"/>
      <c r="P51" s="460"/>
      <c r="Q51" s="459">
        <v>34</v>
      </c>
      <c r="R51" s="459"/>
      <c r="S51" s="459"/>
      <c r="T51" s="459"/>
      <c r="U51" s="459"/>
      <c r="V51" s="168"/>
      <c r="W51" s="168"/>
      <c r="X51" s="168"/>
      <c r="Y51" s="168"/>
      <c r="Z51" s="168"/>
      <c r="AA51" s="168"/>
      <c r="AB51" s="168"/>
      <c r="AC51" s="168"/>
      <c r="AD51" s="1490"/>
      <c r="AE51" s="286"/>
      <c r="AF51" s="261">
        <f t="shared" si="2"/>
        <v>107</v>
      </c>
      <c r="AG51" s="351">
        <f t="shared" si="3"/>
        <v>3</v>
      </c>
      <c r="AI51" s="95"/>
      <c r="AJ51" s="95"/>
      <c r="AK51" s="95"/>
      <c r="AL51" s="94"/>
      <c r="AM51" s="94"/>
      <c r="AN51" s="94"/>
      <c r="AO51" s="94"/>
      <c r="AP51" s="94"/>
      <c r="AQ51" s="1143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6"/>
      <c r="BO51" s="96"/>
    </row>
    <row r="52" spans="1:67" ht="15.75" x14ac:dyDescent="0.25">
      <c r="A52" s="171" t="s">
        <v>332</v>
      </c>
      <c r="B52" s="162" t="s">
        <v>14</v>
      </c>
      <c r="C52" s="26" t="s">
        <v>171</v>
      </c>
      <c r="D52" s="26" t="s">
        <v>80</v>
      </c>
      <c r="E52" s="256">
        <v>2012</v>
      </c>
      <c r="F52" s="1097" t="s">
        <v>507</v>
      </c>
      <c r="G52" s="342"/>
      <c r="H52" s="160"/>
      <c r="I52" s="81"/>
      <c r="J52" s="160"/>
      <c r="K52" s="160"/>
      <c r="L52" s="160"/>
      <c r="M52" s="81"/>
      <c r="N52" s="81"/>
      <c r="O52" s="160"/>
      <c r="P52" s="349"/>
      <c r="Q52" s="352"/>
      <c r="R52" s="352"/>
      <c r="S52" s="352"/>
      <c r="T52" s="352"/>
      <c r="U52" s="352"/>
      <c r="V52" s="160"/>
      <c r="W52" s="160">
        <v>86</v>
      </c>
      <c r="X52" s="160"/>
      <c r="Y52" s="160"/>
      <c r="Z52" s="160"/>
      <c r="AA52" s="160"/>
      <c r="AB52" s="160"/>
      <c r="AC52" s="160"/>
      <c r="AD52" s="1489"/>
      <c r="AE52" s="1097"/>
      <c r="AF52" s="261">
        <f t="shared" si="2"/>
        <v>96</v>
      </c>
      <c r="AG52" s="351">
        <f t="shared" si="3"/>
        <v>1</v>
      </c>
    </row>
    <row r="53" spans="1:67" ht="15.75" x14ac:dyDescent="0.25">
      <c r="A53" s="171" t="s">
        <v>333</v>
      </c>
      <c r="B53" s="162" t="s">
        <v>673</v>
      </c>
      <c r="C53" s="26" t="s">
        <v>674</v>
      </c>
      <c r="D53" s="26" t="s">
        <v>173</v>
      </c>
      <c r="E53" s="256">
        <v>2011</v>
      </c>
      <c r="F53" s="1097" t="s">
        <v>506</v>
      </c>
      <c r="G53" s="342"/>
      <c r="H53" s="160"/>
      <c r="I53" s="81"/>
      <c r="J53" s="160"/>
      <c r="K53" s="160"/>
      <c r="L53" s="160"/>
      <c r="M53" s="81"/>
      <c r="N53" s="81">
        <v>12</v>
      </c>
      <c r="O53" s="160"/>
      <c r="P53" s="350"/>
      <c r="Q53" s="352"/>
      <c r="R53" s="352"/>
      <c r="S53" s="352"/>
      <c r="T53" s="352"/>
      <c r="U53" s="352"/>
      <c r="V53" s="160"/>
      <c r="W53" s="160"/>
      <c r="X53" s="160"/>
      <c r="Y53" s="160"/>
      <c r="Z53" s="160"/>
      <c r="AA53" s="160">
        <v>60</v>
      </c>
      <c r="AB53" s="160"/>
      <c r="AC53" s="160"/>
      <c r="AD53" s="1489"/>
      <c r="AE53" s="1316"/>
      <c r="AF53" s="261">
        <f t="shared" si="2"/>
        <v>92</v>
      </c>
      <c r="AG53" s="351">
        <f t="shared" si="3"/>
        <v>2</v>
      </c>
    </row>
    <row r="54" spans="1:67" ht="15.75" x14ac:dyDescent="0.25">
      <c r="A54" s="171" t="s">
        <v>334</v>
      </c>
      <c r="B54" s="162" t="s">
        <v>608</v>
      </c>
      <c r="C54" s="26" t="s">
        <v>618</v>
      </c>
      <c r="D54" s="26" t="s">
        <v>82</v>
      </c>
      <c r="E54" s="256">
        <v>2012</v>
      </c>
      <c r="F54" s="1097" t="s">
        <v>506</v>
      </c>
      <c r="G54" s="342"/>
      <c r="H54" s="160"/>
      <c r="I54" s="81"/>
      <c r="J54" s="160"/>
      <c r="K54" s="160"/>
      <c r="L54" s="160"/>
      <c r="M54" s="81">
        <v>26</v>
      </c>
      <c r="N54" s="160"/>
      <c r="O54" s="160"/>
      <c r="P54" s="349"/>
      <c r="Q54" s="352">
        <v>36</v>
      </c>
      <c r="R54" s="352"/>
      <c r="S54" s="352"/>
      <c r="T54" s="352"/>
      <c r="U54" s="352"/>
      <c r="V54" s="160"/>
      <c r="W54" s="160"/>
      <c r="X54" s="160"/>
      <c r="Y54" s="160"/>
      <c r="Z54" s="160"/>
      <c r="AA54" s="160"/>
      <c r="AB54" s="160"/>
      <c r="AC54" s="160"/>
      <c r="AD54" s="1489"/>
      <c r="AE54" s="1097"/>
      <c r="AF54" s="261">
        <f t="shared" si="2"/>
        <v>82</v>
      </c>
      <c r="AG54" s="351">
        <f t="shared" si="3"/>
        <v>2</v>
      </c>
    </row>
    <row r="55" spans="1:67" ht="15.75" x14ac:dyDescent="0.25">
      <c r="A55" s="171" t="s">
        <v>335</v>
      </c>
      <c r="B55" s="162" t="s">
        <v>11</v>
      </c>
      <c r="C55" s="26" t="s">
        <v>764</v>
      </c>
      <c r="D55" s="26" t="s">
        <v>114</v>
      </c>
      <c r="E55" s="256">
        <v>2012</v>
      </c>
      <c r="F55" s="1097" t="s">
        <v>506</v>
      </c>
      <c r="G55" s="342"/>
      <c r="H55" s="81"/>
      <c r="I55" s="81"/>
      <c r="J55" s="79">
        <v>36</v>
      </c>
      <c r="K55" s="81"/>
      <c r="L55" s="81"/>
      <c r="M55" s="81"/>
      <c r="N55" s="81"/>
      <c r="O55" s="81"/>
      <c r="P55" s="349"/>
      <c r="Q55" s="259">
        <v>24</v>
      </c>
      <c r="R55" s="259"/>
      <c r="S55" s="259"/>
      <c r="T55" s="259"/>
      <c r="U55" s="259"/>
      <c r="V55" s="81"/>
      <c r="W55" s="81"/>
      <c r="X55" s="81"/>
      <c r="Y55" s="81"/>
      <c r="Z55" s="81"/>
      <c r="AA55" s="81"/>
      <c r="AB55" s="81"/>
      <c r="AC55" s="81"/>
      <c r="AD55" s="465"/>
      <c r="AE55" s="1097"/>
      <c r="AF55" s="261">
        <f t="shared" si="2"/>
        <v>80</v>
      </c>
      <c r="AG55" s="351">
        <f t="shared" si="3"/>
        <v>2</v>
      </c>
    </row>
    <row r="56" spans="1:67" ht="15.75" x14ac:dyDescent="0.25">
      <c r="A56" s="171" t="s">
        <v>353</v>
      </c>
      <c r="B56" s="161" t="s">
        <v>497</v>
      </c>
      <c r="C56" s="83" t="s">
        <v>498</v>
      </c>
      <c r="D56" s="83" t="s">
        <v>499</v>
      </c>
      <c r="E56" s="257">
        <v>2012</v>
      </c>
      <c r="F56" s="286" t="s">
        <v>506</v>
      </c>
      <c r="G56" s="343"/>
      <c r="H56" s="168"/>
      <c r="I56" s="82"/>
      <c r="J56" s="168"/>
      <c r="K56" s="168"/>
      <c r="L56" s="168"/>
      <c r="M56" s="82"/>
      <c r="N56" s="82">
        <v>20</v>
      </c>
      <c r="O56" s="168"/>
      <c r="P56" s="460"/>
      <c r="Q56" s="459">
        <v>39</v>
      </c>
      <c r="R56" s="459"/>
      <c r="S56" s="459"/>
      <c r="T56" s="459"/>
      <c r="U56" s="459"/>
      <c r="V56" s="168"/>
      <c r="W56" s="168"/>
      <c r="X56" s="168"/>
      <c r="Y56" s="168"/>
      <c r="Z56" s="168"/>
      <c r="AA56" s="168"/>
      <c r="AB56" s="168"/>
      <c r="AC56" s="168"/>
      <c r="AD56" s="1490"/>
      <c r="AE56" s="286"/>
      <c r="AF56" s="261">
        <f t="shared" si="2"/>
        <v>79</v>
      </c>
      <c r="AG56" s="351">
        <f t="shared" si="3"/>
        <v>2</v>
      </c>
    </row>
    <row r="57" spans="1:67" ht="15.75" x14ac:dyDescent="0.25">
      <c r="A57" s="171" t="s">
        <v>354</v>
      </c>
      <c r="B57" s="162" t="s">
        <v>23</v>
      </c>
      <c r="C57" s="26" t="s">
        <v>1034</v>
      </c>
      <c r="D57" s="26" t="s">
        <v>1035</v>
      </c>
      <c r="E57" s="256">
        <v>2012</v>
      </c>
      <c r="F57" s="1097" t="s">
        <v>507</v>
      </c>
      <c r="G57" s="343"/>
      <c r="H57" s="81"/>
      <c r="I57" s="81"/>
      <c r="J57" s="81"/>
      <c r="K57" s="81"/>
      <c r="L57" s="81"/>
      <c r="M57" s="81"/>
      <c r="N57" s="81"/>
      <c r="O57" s="81"/>
      <c r="P57" s="349"/>
      <c r="Q57" s="259"/>
      <c r="R57" s="259"/>
      <c r="S57" s="259"/>
      <c r="T57" s="259"/>
      <c r="U57" s="259"/>
      <c r="V57" s="81"/>
      <c r="W57" s="81"/>
      <c r="X57" s="81"/>
      <c r="Y57" s="81"/>
      <c r="Z57" s="81">
        <v>60</v>
      </c>
      <c r="AA57" s="81"/>
      <c r="AB57" s="81"/>
      <c r="AC57" s="81"/>
      <c r="AD57" s="465"/>
      <c r="AE57" s="1097"/>
      <c r="AF57" s="261">
        <f t="shared" si="2"/>
        <v>70</v>
      </c>
      <c r="AG57" s="351">
        <f t="shared" si="3"/>
        <v>1</v>
      </c>
    </row>
    <row r="58" spans="1:67" ht="15" customHeight="1" x14ac:dyDescent="0.25">
      <c r="A58" s="171" t="s">
        <v>355</v>
      </c>
      <c r="B58" s="298" t="s">
        <v>23</v>
      </c>
      <c r="C58" s="299" t="s">
        <v>810</v>
      </c>
      <c r="D58" s="299" t="s">
        <v>811</v>
      </c>
      <c r="E58" s="804">
        <v>2011</v>
      </c>
      <c r="F58" s="805" t="s">
        <v>506</v>
      </c>
      <c r="G58" s="346"/>
      <c r="H58" s="295">
        <v>51</v>
      </c>
      <c r="I58" s="295"/>
      <c r="J58" s="295"/>
      <c r="K58" s="295"/>
      <c r="L58" s="295"/>
      <c r="M58" s="295"/>
      <c r="N58" s="295"/>
      <c r="O58" s="295"/>
      <c r="P58" s="1802"/>
      <c r="Q58" s="294"/>
      <c r="R58" s="294"/>
      <c r="S58" s="294"/>
      <c r="T58" s="294"/>
      <c r="U58" s="294"/>
      <c r="V58" s="295"/>
      <c r="W58" s="295"/>
      <c r="X58" s="295"/>
      <c r="Y58" s="295"/>
      <c r="Z58" s="295"/>
      <c r="AA58" s="295"/>
      <c r="AB58" s="295"/>
      <c r="AC58" s="295"/>
      <c r="AD58" s="805"/>
      <c r="AE58" s="1317"/>
      <c r="AF58" s="261">
        <f t="shared" si="2"/>
        <v>61</v>
      </c>
      <c r="AG58" s="351">
        <f t="shared" si="3"/>
        <v>1</v>
      </c>
    </row>
    <row r="59" spans="1:67" ht="15.75" hidden="1" x14ac:dyDescent="0.25">
      <c r="A59" s="171" t="s">
        <v>372</v>
      </c>
      <c r="B59" s="162" t="s">
        <v>71</v>
      </c>
      <c r="C59" s="26" t="s">
        <v>84</v>
      </c>
      <c r="D59" s="26" t="s">
        <v>76</v>
      </c>
      <c r="E59" s="164">
        <v>2011</v>
      </c>
      <c r="F59" s="465" t="s">
        <v>506</v>
      </c>
      <c r="G59" s="342"/>
      <c r="H59" s="81"/>
      <c r="I59" s="81"/>
      <c r="J59" s="81"/>
      <c r="K59" s="81"/>
      <c r="L59" s="81"/>
      <c r="M59" s="81"/>
      <c r="N59" s="81"/>
      <c r="O59" s="81"/>
      <c r="P59" s="349"/>
      <c r="Q59" s="259"/>
      <c r="R59" s="259"/>
      <c r="S59" s="259"/>
      <c r="T59" s="259"/>
      <c r="U59" s="259"/>
      <c r="V59" s="81"/>
      <c r="W59" s="81"/>
      <c r="X59" s="81"/>
      <c r="Y59" s="81"/>
      <c r="Z59" s="81"/>
      <c r="AA59" s="81"/>
      <c r="AB59" s="81"/>
      <c r="AC59" s="81"/>
      <c r="AD59" s="465"/>
      <c r="AE59" s="1097"/>
      <c r="AF59" s="261">
        <f t="shared" si="2"/>
        <v>0</v>
      </c>
      <c r="AG59" s="351">
        <f t="shared" si="3"/>
        <v>0</v>
      </c>
    </row>
    <row r="60" spans="1:67" ht="15.75" hidden="1" x14ac:dyDescent="0.25">
      <c r="A60" s="171" t="s">
        <v>373</v>
      </c>
      <c r="B60" s="161" t="s">
        <v>71</v>
      </c>
      <c r="C60" s="83" t="s">
        <v>87</v>
      </c>
      <c r="D60" s="83" t="s">
        <v>88</v>
      </c>
      <c r="E60" s="165">
        <v>2011</v>
      </c>
      <c r="F60" s="85" t="s">
        <v>506</v>
      </c>
      <c r="G60" s="342"/>
      <c r="H60" s="81"/>
      <c r="I60" s="81"/>
      <c r="J60" s="81"/>
      <c r="K60" s="81"/>
      <c r="L60" s="81"/>
      <c r="M60" s="81"/>
      <c r="N60" s="81"/>
      <c r="O60" s="81"/>
      <c r="P60" s="349"/>
      <c r="Q60" s="259"/>
      <c r="R60" s="259"/>
      <c r="S60" s="259"/>
      <c r="T60" s="259"/>
      <c r="U60" s="259"/>
      <c r="V60" s="81"/>
      <c r="W60" s="81"/>
      <c r="X60" s="81"/>
      <c r="Y60" s="81"/>
      <c r="Z60" s="81"/>
      <c r="AA60" s="81"/>
      <c r="AB60" s="81"/>
      <c r="AC60" s="81"/>
      <c r="AD60" s="465"/>
      <c r="AE60" s="1097"/>
      <c r="AF60" s="261">
        <f t="shared" si="2"/>
        <v>0</v>
      </c>
      <c r="AG60" s="351">
        <f t="shared" si="3"/>
        <v>0</v>
      </c>
    </row>
    <row r="61" spans="1:67" ht="15.75" hidden="1" x14ac:dyDescent="0.25">
      <c r="A61" s="171" t="s">
        <v>374</v>
      </c>
      <c r="B61" s="162" t="s">
        <v>13</v>
      </c>
      <c r="C61" s="26" t="s">
        <v>156</v>
      </c>
      <c r="D61" s="26" t="s">
        <v>82</v>
      </c>
      <c r="E61" s="164">
        <v>2011</v>
      </c>
      <c r="F61" s="465" t="s">
        <v>506</v>
      </c>
      <c r="G61" s="343"/>
      <c r="H61" s="82"/>
      <c r="I61" s="82"/>
      <c r="J61" s="82"/>
      <c r="K61" s="82"/>
      <c r="L61" s="82"/>
      <c r="M61" s="82"/>
      <c r="N61" s="82"/>
      <c r="O61" s="82"/>
      <c r="P61" s="351"/>
      <c r="Q61" s="275"/>
      <c r="R61" s="275"/>
      <c r="S61" s="275"/>
      <c r="T61" s="275"/>
      <c r="U61" s="275"/>
      <c r="V61" s="82"/>
      <c r="W61" s="82"/>
      <c r="X61" s="82"/>
      <c r="Y61" s="82"/>
      <c r="Z61" s="82"/>
      <c r="AA61" s="82"/>
      <c r="AB61" s="82"/>
      <c r="AC61" s="82"/>
      <c r="AD61" s="85"/>
      <c r="AE61" s="286"/>
      <c r="AF61" s="261">
        <f t="shared" si="2"/>
        <v>0</v>
      </c>
      <c r="AG61" s="351">
        <f t="shared" si="3"/>
        <v>0</v>
      </c>
    </row>
    <row r="62" spans="1:67" ht="15.75" hidden="1" x14ac:dyDescent="0.25">
      <c r="A62" s="171" t="s">
        <v>382</v>
      </c>
      <c r="B62" s="162" t="s">
        <v>462</v>
      </c>
      <c r="C62" s="26" t="s">
        <v>18</v>
      </c>
      <c r="D62" s="26" t="s">
        <v>134</v>
      </c>
      <c r="E62" s="164">
        <v>2011</v>
      </c>
      <c r="F62" s="465" t="s">
        <v>506</v>
      </c>
      <c r="G62" s="343"/>
      <c r="H62" s="160"/>
      <c r="I62" s="81"/>
      <c r="J62" s="160"/>
      <c r="K62" s="160"/>
      <c r="L62" s="160"/>
      <c r="M62" s="81"/>
      <c r="N62" s="81"/>
      <c r="O62" s="160"/>
      <c r="P62" s="349"/>
      <c r="Q62" s="352"/>
      <c r="R62" s="352"/>
      <c r="S62" s="352"/>
      <c r="T62" s="352"/>
      <c r="U62" s="352"/>
      <c r="V62" s="160"/>
      <c r="W62" s="160"/>
      <c r="X62" s="160"/>
      <c r="Y62" s="160"/>
      <c r="Z62" s="160"/>
      <c r="AA62" s="160"/>
      <c r="AB62" s="160"/>
      <c r="AC62" s="160"/>
      <c r="AD62" s="1489"/>
      <c r="AE62" s="1097"/>
      <c r="AF62" s="261">
        <f t="shared" si="2"/>
        <v>0</v>
      </c>
      <c r="AG62" s="351">
        <f t="shared" si="3"/>
        <v>0</v>
      </c>
    </row>
    <row r="63" spans="1:67" ht="15.75" hidden="1" x14ac:dyDescent="0.25">
      <c r="A63" s="171" t="s">
        <v>383</v>
      </c>
      <c r="B63" s="161" t="s">
        <v>497</v>
      </c>
      <c r="C63" s="83" t="s">
        <v>498</v>
      </c>
      <c r="D63" s="83" t="s">
        <v>499</v>
      </c>
      <c r="E63" s="165">
        <v>2011</v>
      </c>
      <c r="F63" s="85" t="s">
        <v>506</v>
      </c>
      <c r="G63" s="343"/>
      <c r="H63" s="81"/>
      <c r="I63" s="81"/>
      <c r="J63" s="81"/>
      <c r="K63" s="81"/>
      <c r="L63" s="81"/>
      <c r="M63" s="81"/>
      <c r="N63" s="81"/>
      <c r="O63" s="81"/>
      <c r="P63" s="349"/>
      <c r="Q63" s="259"/>
      <c r="R63" s="259"/>
      <c r="S63" s="259"/>
      <c r="T63" s="259"/>
      <c r="U63" s="259"/>
      <c r="V63" s="81"/>
      <c r="W63" s="81"/>
      <c r="X63" s="81"/>
      <c r="Y63" s="81"/>
      <c r="Z63" s="81"/>
      <c r="AA63" s="81"/>
      <c r="AB63" s="81"/>
      <c r="AC63" s="81"/>
      <c r="AD63" s="465"/>
      <c r="AE63" s="1097"/>
      <c r="AF63" s="261">
        <f t="shared" si="2"/>
        <v>0</v>
      </c>
      <c r="AG63" s="351">
        <f t="shared" si="3"/>
        <v>0</v>
      </c>
    </row>
    <row r="64" spans="1:67" ht="15.75" hidden="1" x14ac:dyDescent="0.25">
      <c r="A64" s="171" t="s">
        <v>405</v>
      </c>
      <c r="B64" s="162" t="s">
        <v>71</v>
      </c>
      <c r="C64" s="26" t="s">
        <v>496</v>
      </c>
      <c r="D64" s="26" t="s">
        <v>82</v>
      </c>
      <c r="E64" s="164">
        <v>2011</v>
      </c>
      <c r="F64" s="465" t="s">
        <v>506</v>
      </c>
      <c r="G64" s="342"/>
      <c r="H64" s="160"/>
      <c r="I64" s="81"/>
      <c r="J64" s="160"/>
      <c r="K64" s="160"/>
      <c r="L64" s="160"/>
      <c r="M64" s="81"/>
      <c r="N64" s="81"/>
      <c r="O64" s="160"/>
      <c r="P64" s="349"/>
      <c r="Q64" s="352"/>
      <c r="R64" s="352"/>
      <c r="S64" s="352"/>
      <c r="T64" s="352"/>
      <c r="U64" s="352"/>
      <c r="V64" s="160"/>
      <c r="W64" s="160"/>
      <c r="X64" s="160"/>
      <c r="Y64" s="160"/>
      <c r="Z64" s="160"/>
      <c r="AA64" s="160"/>
      <c r="AB64" s="160"/>
      <c r="AC64" s="160"/>
      <c r="AD64" s="1489"/>
      <c r="AE64" s="1097"/>
      <c r="AF64" s="261">
        <f t="shared" si="2"/>
        <v>0</v>
      </c>
      <c r="AG64" s="351">
        <f t="shared" si="3"/>
        <v>0</v>
      </c>
    </row>
    <row r="65" spans="1:33" ht="15.75" hidden="1" x14ac:dyDescent="0.25">
      <c r="A65" s="171" t="s">
        <v>406</v>
      </c>
      <c r="B65" s="162" t="s">
        <v>6</v>
      </c>
      <c r="C65" s="26" t="s">
        <v>174</v>
      </c>
      <c r="D65" s="26" t="s">
        <v>70</v>
      </c>
      <c r="E65" s="164">
        <v>2011</v>
      </c>
      <c r="F65" s="465" t="s">
        <v>506</v>
      </c>
      <c r="G65" s="342"/>
      <c r="H65" s="81"/>
      <c r="I65" s="81"/>
      <c r="J65" s="81"/>
      <c r="K65" s="81"/>
      <c r="L65" s="81"/>
      <c r="M65" s="81"/>
      <c r="N65" s="81"/>
      <c r="O65" s="81"/>
      <c r="P65" s="349"/>
      <c r="Q65" s="259"/>
      <c r="R65" s="259"/>
      <c r="S65" s="259"/>
      <c r="T65" s="259"/>
      <c r="U65" s="259"/>
      <c r="V65" s="81"/>
      <c r="W65" s="81"/>
      <c r="X65" s="81"/>
      <c r="Y65" s="81"/>
      <c r="Z65" s="81"/>
      <c r="AA65" s="81"/>
      <c r="AB65" s="81"/>
      <c r="AC65" s="81"/>
      <c r="AD65" s="465"/>
      <c r="AE65" s="1097"/>
      <c r="AF65" s="261">
        <f t="shared" si="2"/>
        <v>0</v>
      </c>
      <c r="AG65" s="351">
        <f t="shared" si="3"/>
        <v>0</v>
      </c>
    </row>
    <row r="66" spans="1:33" ht="15.75" hidden="1" x14ac:dyDescent="0.25">
      <c r="A66" s="171" t="s">
        <v>407</v>
      </c>
      <c r="B66" s="161" t="s">
        <v>462</v>
      </c>
      <c r="C66" s="83" t="s">
        <v>542</v>
      </c>
      <c r="D66" s="83" t="s">
        <v>543</v>
      </c>
      <c r="E66" s="165">
        <v>2011</v>
      </c>
      <c r="F66" s="85" t="s">
        <v>506</v>
      </c>
      <c r="G66" s="342"/>
      <c r="H66" s="81"/>
      <c r="I66" s="81"/>
      <c r="J66" s="81"/>
      <c r="K66" s="81"/>
      <c r="L66" s="81"/>
      <c r="M66" s="81"/>
      <c r="N66" s="81"/>
      <c r="O66" s="81"/>
      <c r="P66" s="349"/>
      <c r="Q66" s="259"/>
      <c r="R66" s="259"/>
      <c r="S66" s="259"/>
      <c r="T66" s="259"/>
      <c r="U66" s="259"/>
      <c r="V66" s="81"/>
      <c r="W66" s="81"/>
      <c r="X66" s="81"/>
      <c r="Y66" s="81"/>
      <c r="Z66" s="81"/>
      <c r="AA66" s="81"/>
      <c r="AB66" s="81"/>
      <c r="AC66" s="81"/>
      <c r="AD66" s="465"/>
      <c r="AE66" s="1097"/>
      <c r="AF66" s="261">
        <f t="shared" si="2"/>
        <v>0</v>
      </c>
      <c r="AG66" s="351">
        <f t="shared" si="3"/>
        <v>0</v>
      </c>
    </row>
    <row r="67" spans="1:33" ht="15.75" hidden="1" x14ac:dyDescent="0.25">
      <c r="A67" s="171" t="s">
        <v>408</v>
      </c>
      <c r="B67" s="162" t="s">
        <v>15</v>
      </c>
      <c r="C67" s="26" t="s">
        <v>404</v>
      </c>
      <c r="D67" s="26" t="s">
        <v>145</v>
      </c>
      <c r="E67" s="164">
        <v>2011</v>
      </c>
      <c r="F67" s="465" t="s">
        <v>506</v>
      </c>
      <c r="G67" s="343"/>
      <c r="H67" s="168"/>
      <c r="I67" s="82"/>
      <c r="J67" s="168"/>
      <c r="K67" s="168"/>
      <c r="L67" s="168"/>
      <c r="M67" s="82"/>
      <c r="N67" s="82"/>
      <c r="O67" s="168"/>
      <c r="P67" s="351"/>
      <c r="Q67" s="459"/>
      <c r="R67" s="459"/>
      <c r="S67" s="459"/>
      <c r="T67" s="459"/>
      <c r="U67" s="459"/>
      <c r="V67" s="168"/>
      <c r="W67" s="168"/>
      <c r="X67" s="168"/>
      <c r="Y67" s="168"/>
      <c r="Z67" s="168"/>
      <c r="AA67" s="168"/>
      <c r="AB67" s="168"/>
      <c r="AC67" s="168"/>
      <c r="AD67" s="1490"/>
      <c r="AE67" s="286"/>
      <c r="AF67" s="261">
        <f t="shared" si="2"/>
        <v>0</v>
      </c>
      <c r="AG67" s="351">
        <f t="shared" si="3"/>
        <v>0</v>
      </c>
    </row>
    <row r="68" spans="1:33" ht="15.75" hidden="1" x14ac:dyDescent="0.25">
      <c r="A68" s="171" t="s">
        <v>409</v>
      </c>
      <c r="B68" s="162" t="s">
        <v>23</v>
      </c>
      <c r="C68" s="26" t="s">
        <v>540</v>
      </c>
      <c r="D68" s="26" t="s">
        <v>173</v>
      </c>
      <c r="E68" s="164">
        <v>2011</v>
      </c>
      <c r="F68" s="465" t="s">
        <v>506</v>
      </c>
      <c r="G68" s="342"/>
      <c r="H68" s="160"/>
      <c r="I68" s="81"/>
      <c r="J68" s="160"/>
      <c r="K68" s="160"/>
      <c r="L68" s="160"/>
      <c r="M68" s="81"/>
      <c r="N68" s="81"/>
      <c r="O68" s="160"/>
      <c r="P68" s="349"/>
      <c r="Q68" s="352"/>
      <c r="R68" s="352"/>
      <c r="S68" s="352"/>
      <c r="T68" s="352"/>
      <c r="U68" s="352"/>
      <c r="V68" s="160"/>
      <c r="W68" s="160"/>
      <c r="X68" s="160"/>
      <c r="Y68" s="160"/>
      <c r="Z68" s="160"/>
      <c r="AA68" s="160"/>
      <c r="AB68" s="160"/>
      <c r="AC68" s="160"/>
      <c r="AD68" s="1489"/>
      <c r="AE68" s="1097"/>
      <c r="AF68" s="261">
        <f t="shared" ref="AF68:AF91" si="4">SUM(G68:AC68)+(AG68*10)</f>
        <v>0</v>
      </c>
      <c r="AG68" s="351">
        <f t="shared" ref="AG68:AG91" si="5">COUNTA(G68:AC68)+(AE68/10)</f>
        <v>0</v>
      </c>
    </row>
    <row r="69" spans="1:33" ht="15.75" hidden="1" x14ac:dyDescent="0.25">
      <c r="A69" s="171" t="s">
        <v>424</v>
      </c>
      <c r="B69" s="162" t="s">
        <v>11</v>
      </c>
      <c r="C69" s="26" t="s">
        <v>722</v>
      </c>
      <c r="D69" s="26" t="s">
        <v>114</v>
      </c>
      <c r="E69" s="164">
        <v>2011</v>
      </c>
      <c r="F69" s="465" t="s">
        <v>506</v>
      </c>
      <c r="G69" s="343"/>
      <c r="H69" s="81"/>
      <c r="I69" s="81"/>
      <c r="J69" s="81"/>
      <c r="K69" s="81"/>
      <c r="L69" s="81"/>
      <c r="M69" s="81"/>
      <c r="N69" s="81"/>
      <c r="O69" s="81"/>
      <c r="P69" s="349"/>
      <c r="Q69" s="259"/>
      <c r="R69" s="259"/>
      <c r="S69" s="259"/>
      <c r="T69" s="259"/>
      <c r="U69" s="259"/>
      <c r="V69" s="81"/>
      <c r="W69" s="81"/>
      <c r="X69" s="81"/>
      <c r="Y69" s="81"/>
      <c r="Z69" s="81"/>
      <c r="AA69" s="81"/>
      <c r="AB69" s="81"/>
      <c r="AC69" s="81"/>
      <c r="AD69" s="465"/>
      <c r="AE69" s="1097"/>
      <c r="AF69" s="261">
        <f t="shared" si="4"/>
        <v>0</v>
      </c>
      <c r="AG69" s="351">
        <f t="shared" si="5"/>
        <v>0</v>
      </c>
    </row>
    <row r="70" spans="1:33" ht="15.75" hidden="1" x14ac:dyDescent="0.25">
      <c r="A70" s="171" t="s">
        <v>425</v>
      </c>
      <c r="B70" s="162" t="s">
        <v>370</v>
      </c>
      <c r="C70" s="26" t="s">
        <v>384</v>
      </c>
      <c r="D70" s="26" t="s">
        <v>385</v>
      </c>
      <c r="E70" s="164">
        <v>2011</v>
      </c>
      <c r="F70" s="465" t="s">
        <v>506</v>
      </c>
      <c r="G70" s="342"/>
      <c r="H70" s="81"/>
      <c r="I70" s="81"/>
      <c r="J70" s="81"/>
      <c r="K70" s="81"/>
      <c r="L70" s="81"/>
      <c r="M70" s="81"/>
      <c r="N70" s="81"/>
      <c r="O70" s="81"/>
      <c r="P70" s="349"/>
      <c r="Q70" s="259"/>
      <c r="R70" s="259"/>
      <c r="S70" s="259"/>
      <c r="T70" s="259"/>
      <c r="U70" s="259"/>
      <c r="V70" s="81"/>
      <c r="W70" s="81"/>
      <c r="X70" s="81"/>
      <c r="Y70" s="81"/>
      <c r="Z70" s="81"/>
      <c r="AA70" s="81"/>
      <c r="AB70" s="81"/>
      <c r="AC70" s="81"/>
      <c r="AD70" s="465"/>
      <c r="AE70" s="1097"/>
      <c r="AF70" s="261">
        <f t="shared" si="4"/>
        <v>0</v>
      </c>
      <c r="AG70" s="351">
        <f t="shared" si="5"/>
        <v>0</v>
      </c>
    </row>
    <row r="71" spans="1:33" ht="15.75" hidden="1" x14ac:dyDescent="0.25">
      <c r="A71" s="171" t="s">
        <v>541</v>
      </c>
      <c r="B71" s="162" t="s">
        <v>497</v>
      </c>
      <c r="C71" s="26" t="s">
        <v>687</v>
      </c>
      <c r="D71" s="26" t="s">
        <v>166</v>
      </c>
      <c r="E71" s="164">
        <v>2011</v>
      </c>
      <c r="F71" s="465" t="s">
        <v>506</v>
      </c>
      <c r="G71" s="342"/>
      <c r="H71" s="160"/>
      <c r="I71" s="81"/>
      <c r="J71" s="160"/>
      <c r="K71" s="160"/>
      <c r="L71" s="160"/>
      <c r="M71" s="81"/>
      <c r="N71" s="81"/>
      <c r="O71" s="160"/>
      <c r="P71" s="349"/>
      <c r="Q71" s="352"/>
      <c r="R71" s="352"/>
      <c r="S71" s="352"/>
      <c r="T71" s="352"/>
      <c r="U71" s="352"/>
      <c r="V71" s="160"/>
      <c r="W71" s="160"/>
      <c r="X71" s="160"/>
      <c r="Y71" s="160"/>
      <c r="Z71" s="160"/>
      <c r="AA71" s="160"/>
      <c r="AB71" s="160"/>
      <c r="AC71" s="160"/>
      <c r="AD71" s="1489"/>
      <c r="AE71" s="1097"/>
      <c r="AF71" s="261">
        <f t="shared" si="4"/>
        <v>0</v>
      </c>
      <c r="AG71" s="351">
        <f t="shared" si="5"/>
        <v>0</v>
      </c>
    </row>
    <row r="72" spans="1:33" ht="15.75" hidden="1" x14ac:dyDescent="0.25">
      <c r="A72" s="171" t="s">
        <v>544</v>
      </c>
      <c r="B72" s="162" t="s">
        <v>673</v>
      </c>
      <c r="C72" s="26" t="s">
        <v>674</v>
      </c>
      <c r="D72" s="26" t="s">
        <v>173</v>
      </c>
      <c r="E72" s="164">
        <v>2011</v>
      </c>
      <c r="F72" s="465" t="s">
        <v>507</v>
      </c>
      <c r="G72" s="343"/>
      <c r="H72" s="82"/>
      <c r="I72" s="82"/>
      <c r="J72" s="82"/>
      <c r="K72" s="82"/>
      <c r="L72" s="82"/>
      <c r="M72" s="82"/>
      <c r="N72" s="82"/>
      <c r="O72" s="82"/>
      <c r="P72" s="349"/>
      <c r="Q72" s="259"/>
      <c r="R72" s="259"/>
      <c r="S72" s="259"/>
      <c r="T72" s="259"/>
      <c r="U72" s="259"/>
      <c r="V72" s="81"/>
      <c r="W72" s="81"/>
      <c r="X72" s="81"/>
      <c r="Y72" s="81"/>
      <c r="Z72" s="81"/>
      <c r="AA72" s="81"/>
      <c r="AB72" s="81"/>
      <c r="AC72" s="81"/>
      <c r="AD72" s="465"/>
      <c r="AE72" s="1097"/>
      <c r="AF72" s="261">
        <f t="shared" si="4"/>
        <v>0</v>
      </c>
      <c r="AG72" s="351">
        <f t="shared" si="5"/>
        <v>0</v>
      </c>
    </row>
    <row r="73" spans="1:33" ht="15.75" hidden="1" x14ac:dyDescent="0.25">
      <c r="A73" s="171" t="s">
        <v>545</v>
      </c>
      <c r="B73" s="161" t="s">
        <v>129</v>
      </c>
      <c r="C73" s="83" t="s">
        <v>681</v>
      </c>
      <c r="D73" s="83" t="s">
        <v>569</v>
      </c>
      <c r="E73" s="165">
        <v>2011</v>
      </c>
      <c r="F73" s="465" t="s">
        <v>507</v>
      </c>
      <c r="G73" s="342"/>
      <c r="H73" s="160"/>
      <c r="I73" s="81"/>
      <c r="J73" s="160"/>
      <c r="K73" s="160"/>
      <c r="L73" s="160"/>
      <c r="M73" s="81"/>
      <c r="N73" s="81"/>
      <c r="O73" s="160"/>
      <c r="P73" s="349"/>
      <c r="Q73" s="352"/>
      <c r="R73" s="352"/>
      <c r="S73" s="352"/>
      <c r="T73" s="352"/>
      <c r="U73" s="352"/>
      <c r="V73" s="160"/>
      <c r="W73" s="160"/>
      <c r="X73" s="160"/>
      <c r="Y73" s="160"/>
      <c r="Z73" s="160"/>
      <c r="AA73" s="160"/>
      <c r="AB73" s="160"/>
      <c r="AC73" s="160"/>
      <c r="AD73" s="1489"/>
      <c r="AE73" s="1097"/>
      <c r="AF73" s="261">
        <f t="shared" si="4"/>
        <v>0</v>
      </c>
      <c r="AG73" s="351">
        <f t="shared" si="5"/>
        <v>0</v>
      </c>
    </row>
    <row r="74" spans="1:33" ht="15.75" hidden="1" x14ac:dyDescent="0.25">
      <c r="A74" s="171" t="s">
        <v>546</v>
      </c>
      <c r="B74" s="162" t="s">
        <v>497</v>
      </c>
      <c r="C74" s="26" t="s">
        <v>614</v>
      </c>
      <c r="D74" s="26" t="s">
        <v>178</v>
      </c>
      <c r="E74" s="164">
        <v>2011</v>
      </c>
      <c r="F74" s="465" t="s">
        <v>506</v>
      </c>
      <c r="G74" s="343"/>
      <c r="H74" s="82"/>
      <c r="I74" s="82"/>
      <c r="J74" s="82"/>
      <c r="K74" s="82"/>
      <c r="L74" s="82"/>
      <c r="M74" s="82"/>
      <c r="N74" s="82"/>
      <c r="O74" s="82"/>
      <c r="P74" s="351"/>
      <c r="Q74" s="275"/>
      <c r="R74" s="275"/>
      <c r="S74" s="275"/>
      <c r="T74" s="275"/>
      <c r="U74" s="275"/>
      <c r="V74" s="82"/>
      <c r="W74" s="82"/>
      <c r="X74" s="82"/>
      <c r="Y74" s="82"/>
      <c r="Z74" s="82"/>
      <c r="AA74" s="82"/>
      <c r="AB74" s="82"/>
      <c r="AC74" s="82"/>
      <c r="AD74" s="85"/>
      <c r="AE74" s="1097"/>
      <c r="AF74" s="261">
        <f t="shared" si="4"/>
        <v>0</v>
      </c>
      <c r="AG74" s="351">
        <f t="shared" si="5"/>
        <v>0</v>
      </c>
    </row>
    <row r="75" spans="1:33" ht="15.75" hidden="1" x14ac:dyDescent="0.25">
      <c r="A75" s="171" t="s">
        <v>547</v>
      </c>
      <c r="B75" s="161" t="s">
        <v>497</v>
      </c>
      <c r="C75" s="83" t="s">
        <v>500</v>
      </c>
      <c r="D75" s="83" t="s">
        <v>622</v>
      </c>
      <c r="E75" s="165">
        <v>2011</v>
      </c>
      <c r="F75" s="85" t="s">
        <v>507</v>
      </c>
      <c r="G75" s="342"/>
      <c r="H75" s="81"/>
      <c r="I75" s="81"/>
      <c r="J75" s="81"/>
      <c r="K75" s="81"/>
      <c r="L75" s="81"/>
      <c r="M75" s="81"/>
      <c r="N75" s="81"/>
      <c r="O75" s="81"/>
      <c r="P75" s="349"/>
      <c r="Q75" s="259"/>
      <c r="R75" s="259"/>
      <c r="S75" s="259"/>
      <c r="T75" s="259"/>
      <c r="U75" s="259"/>
      <c r="V75" s="81"/>
      <c r="W75" s="81"/>
      <c r="X75" s="81"/>
      <c r="Y75" s="81"/>
      <c r="Z75" s="81"/>
      <c r="AA75" s="81"/>
      <c r="AB75" s="81"/>
      <c r="AC75" s="81"/>
      <c r="AD75" s="465"/>
      <c r="AE75" s="1097"/>
      <c r="AF75" s="261">
        <f t="shared" si="4"/>
        <v>0</v>
      </c>
      <c r="AG75" s="351">
        <f t="shared" si="5"/>
        <v>0</v>
      </c>
    </row>
    <row r="76" spans="1:33" ht="15.75" hidden="1" x14ac:dyDescent="0.25">
      <c r="A76" s="171" t="s">
        <v>548</v>
      </c>
      <c r="B76" s="162" t="s">
        <v>129</v>
      </c>
      <c r="C76" s="26" t="s">
        <v>682</v>
      </c>
      <c r="D76" s="26" t="s">
        <v>683</v>
      </c>
      <c r="E76" s="164">
        <v>2011</v>
      </c>
      <c r="F76" s="465" t="s">
        <v>507</v>
      </c>
      <c r="G76" s="343"/>
      <c r="H76" s="82"/>
      <c r="I76" s="82"/>
      <c r="J76" s="82"/>
      <c r="K76" s="82"/>
      <c r="L76" s="82"/>
      <c r="M76" s="82"/>
      <c r="N76" s="82"/>
      <c r="O76" s="82"/>
      <c r="P76" s="349"/>
      <c r="Q76" s="259"/>
      <c r="R76" s="259"/>
      <c r="S76" s="259"/>
      <c r="T76" s="259"/>
      <c r="U76" s="259"/>
      <c r="V76" s="81"/>
      <c r="W76" s="81"/>
      <c r="X76" s="81"/>
      <c r="Y76" s="81"/>
      <c r="Z76" s="81"/>
      <c r="AA76" s="81"/>
      <c r="AB76" s="81"/>
      <c r="AC76" s="81"/>
      <c r="AD76" s="465"/>
      <c r="AE76" s="1097"/>
      <c r="AF76" s="261">
        <f t="shared" si="4"/>
        <v>0</v>
      </c>
      <c r="AG76" s="351">
        <f t="shared" si="5"/>
        <v>0</v>
      </c>
    </row>
    <row r="77" spans="1:33" ht="15.75" x14ac:dyDescent="0.25">
      <c r="A77" s="171" t="s">
        <v>549</v>
      </c>
      <c r="B77" s="162" t="s">
        <v>17</v>
      </c>
      <c r="C77" s="26" t="s">
        <v>906</v>
      </c>
      <c r="D77" s="26" t="s">
        <v>81</v>
      </c>
      <c r="E77" s="164">
        <v>2012</v>
      </c>
      <c r="F77" s="465" t="s">
        <v>506</v>
      </c>
      <c r="G77" s="342"/>
      <c r="H77" s="81"/>
      <c r="I77" s="81"/>
      <c r="J77" s="81"/>
      <c r="K77" s="81"/>
      <c r="L77" s="81"/>
      <c r="M77" s="81"/>
      <c r="N77" s="81">
        <v>43</v>
      </c>
      <c r="O77" s="81"/>
      <c r="P77" s="349"/>
      <c r="Q77" s="259"/>
      <c r="R77" s="259"/>
      <c r="S77" s="259"/>
      <c r="T77" s="259"/>
      <c r="U77" s="259"/>
      <c r="V77" s="81"/>
      <c r="W77" s="81"/>
      <c r="X77" s="81"/>
      <c r="Y77" s="81"/>
      <c r="Z77" s="81"/>
      <c r="AA77" s="81"/>
      <c r="AB77" s="81"/>
      <c r="AC77" s="81"/>
      <c r="AD77" s="465"/>
      <c r="AE77" s="1097"/>
      <c r="AF77" s="261">
        <f t="shared" si="4"/>
        <v>53</v>
      </c>
      <c r="AG77" s="351">
        <f t="shared" si="5"/>
        <v>1</v>
      </c>
    </row>
    <row r="78" spans="1:33" ht="16.5" customHeight="1" x14ac:dyDescent="0.25">
      <c r="A78" s="171" t="s">
        <v>550</v>
      </c>
      <c r="B78" s="162" t="s">
        <v>1021</v>
      </c>
      <c r="C78" s="26" t="s">
        <v>1028</v>
      </c>
      <c r="D78" s="26" t="s">
        <v>73</v>
      </c>
      <c r="E78" s="164">
        <v>2011</v>
      </c>
      <c r="F78" s="465" t="s">
        <v>507</v>
      </c>
      <c r="G78" s="342"/>
      <c r="H78" s="160"/>
      <c r="I78" s="81"/>
      <c r="J78" s="160"/>
      <c r="K78" s="160"/>
      <c r="L78" s="160"/>
      <c r="M78" s="81"/>
      <c r="N78" s="160"/>
      <c r="O78" s="160"/>
      <c r="P78" s="350"/>
      <c r="Q78" s="352"/>
      <c r="R78" s="352"/>
      <c r="S78" s="352"/>
      <c r="T78" s="352">
        <v>39</v>
      </c>
      <c r="U78" s="352"/>
      <c r="V78" s="160"/>
      <c r="W78" s="160"/>
      <c r="X78" s="160"/>
      <c r="Y78" s="160"/>
      <c r="Z78" s="160"/>
      <c r="AA78" s="160"/>
      <c r="AB78" s="160"/>
      <c r="AC78" s="160"/>
      <c r="AD78" s="1489"/>
      <c r="AE78" s="1097"/>
      <c r="AF78" s="261">
        <f t="shared" si="4"/>
        <v>49</v>
      </c>
      <c r="AG78" s="351">
        <f t="shared" si="5"/>
        <v>1</v>
      </c>
    </row>
    <row r="79" spans="1:33" ht="16.5" customHeight="1" x14ac:dyDescent="0.25">
      <c r="A79" s="171" t="s">
        <v>551</v>
      </c>
      <c r="B79" s="162" t="s">
        <v>608</v>
      </c>
      <c r="C79" s="26" t="s">
        <v>618</v>
      </c>
      <c r="D79" s="26" t="s">
        <v>142</v>
      </c>
      <c r="E79" s="164">
        <v>2011</v>
      </c>
      <c r="F79" s="465" t="s">
        <v>507</v>
      </c>
      <c r="G79" s="342"/>
      <c r="H79" s="81"/>
      <c r="I79" s="81"/>
      <c r="J79" s="81"/>
      <c r="K79" s="81"/>
      <c r="L79" s="81"/>
      <c r="M79" s="81"/>
      <c r="N79" s="81"/>
      <c r="O79" s="81"/>
      <c r="P79" s="349"/>
      <c r="Q79" s="259">
        <v>36</v>
      </c>
      <c r="R79" s="259"/>
      <c r="S79" s="259"/>
      <c r="T79" s="259"/>
      <c r="U79" s="259"/>
      <c r="V79" s="81"/>
      <c r="W79" s="81"/>
      <c r="X79" s="81"/>
      <c r="Y79" s="81"/>
      <c r="Z79" s="81"/>
      <c r="AA79" s="81"/>
      <c r="AB79" s="81"/>
      <c r="AC79" s="81"/>
      <c r="AD79" s="465"/>
      <c r="AE79" s="1097"/>
      <c r="AF79" s="261">
        <f t="shared" si="4"/>
        <v>46</v>
      </c>
      <c r="AG79" s="351">
        <f t="shared" si="5"/>
        <v>1</v>
      </c>
    </row>
    <row r="80" spans="1:33" ht="16.5" customHeight="1" x14ac:dyDescent="0.25">
      <c r="A80" s="171" t="s">
        <v>553</v>
      </c>
      <c r="B80" s="162" t="s">
        <v>775</v>
      </c>
      <c r="C80" s="26" t="s">
        <v>1025</v>
      </c>
      <c r="D80" s="26" t="s">
        <v>761</v>
      </c>
      <c r="E80" s="164">
        <v>2012</v>
      </c>
      <c r="F80" s="465" t="s">
        <v>506</v>
      </c>
      <c r="G80" s="342"/>
      <c r="H80" s="160"/>
      <c r="I80" s="81"/>
      <c r="J80" s="160"/>
      <c r="K80" s="160"/>
      <c r="L80" s="160"/>
      <c r="M80" s="81"/>
      <c r="N80" s="160"/>
      <c r="O80" s="160"/>
      <c r="P80" s="350"/>
      <c r="Q80" s="352"/>
      <c r="R80" s="352"/>
      <c r="S80" s="352"/>
      <c r="T80" s="352">
        <v>36</v>
      </c>
      <c r="U80" s="352"/>
      <c r="V80" s="160"/>
      <c r="W80" s="160"/>
      <c r="X80" s="160"/>
      <c r="Y80" s="160"/>
      <c r="Z80" s="160"/>
      <c r="AA80" s="160"/>
      <c r="AB80" s="160"/>
      <c r="AC80" s="160"/>
      <c r="AD80" s="1489"/>
      <c r="AE80" s="1097"/>
      <c r="AF80" s="261">
        <f t="shared" si="4"/>
        <v>46</v>
      </c>
      <c r="AG80" s="351">
        <f t="shared" si="5"/>
        <v>1</v>
      </c>
    </row>
    <row r="81" spans="1:33" ht="16.5" customHeight="1" x14ac:dyDescent="0.25">
      <c r="A81" s="171" t="s">
        <v>554</v>
      </c>
      <c r="B81" s="162" t="s">
        <v>608</v>
      </c>
      <c r="C81" s="26" t="s">
        <v>708</v>
      </c>
      <c r="D81" s="26" t="s">
        <v>73</v>
      </c>
      <c r="E81" s="164">
        <v>2011</v>
      </c>
      <c r="F81" s="465" t="s">
        <v>506</v>
      </c>
      <c r="G81" s="342">
        <v>35</v>
      </c>
      <c r="H81" s="160"/>
      <c r="I81" s="81"/>
      <c r="J81" s="160"/>
      <c r="K81" s="160"/>
      <c r="L81" s="160"/>
      <c r="M81" s="81"/>
      <c r="N81" s="81"/>
      <c r="O81" s="160"/>
      <c r="P81" s="349"/>
      <c r="Q81" s="352"/>
      <c r="R81" s="352"/>
      <c r="S81" s="352"/>
      <c r="T81" s="352"/>
      <c r="U81" s="352"/>
      <c r="V81" s="160"/>
      <c r="W81" s="160"/>
      <c r="X81" s="160"/>
      <c r="Y81" s="160"/>
      <c r="Z81" s="160"/>
      <c r="AA81" s="160"/>
      <c r="AB81" s="160"/>
      <c r="AC81" s="160"/>
      <c r="AD81" s="1489"/>
      <c r="AE81" s="1097"/>
      <c r="AF81" s="261">
        <f t="shared" si="4"/>
        <v>45</v>
      </c>
      <c r="AG81" s="351">
        <f t="shared" si="5"/>
        <v>1</v>
      </c>
    </row>
    <row r="82" spans="1:33" ht="15.75" customHeight="1" x14ac:dyDescent="0.25">
      <c r="A82" s="171" t="s">
        <v>555</v>
      </c>
      <c r="B82" s="162" t="s">
        <v>17</v>
      </c>
      <c r="C82" s="26" t="s">
        <v>906</v>
      </c>
      <c r="D82" s="26" t="s">
        <v>114</v>
      </c>
      <c r="E82" s="164">
        <v>2012</v>
      </c>
      <c r="F82" s="465" t="s">
        <v>506</v>
      </c>
      <c r="G82" s="342"/>
      <c r="H82" s="81"/>
      <c r="I82" s="81"/>
      <c r="J82" s="81"/>
      <c r="K82" s="81"/>
      <c r="L82" s="81"/>
      <c r="M82" s="81"/>
      <c r="N82" s="81">
        <v>35</v>
      </c>
      <c r="O82" s="81"/>
      <c r="P82" s="349"/>
      <c r="Q82" s="259"/>
      <c r="R82" s="259"/>
      <c r="S82" s="259"/>
      <c r="T82" s="259"/>
      <c r="U82" s="259"/>
      <c r="V82" s="81"/>
      <c r="W82" s="81"/>
      <c r="X82" s="81"/>
      <c r="Y82" s="81"/>
      <c r="Z82" s="81"/>
      <c r="AA82" s="81"/>
      <c r="AB82" s="81"/>
      <c r="AC82" s="81"/>
      <c r="AD82" s="465"/>
      <c r="AE82" s="1097"/>
      <c r="AF82" s="261">
        <f t="shared" si="4"/>
        <v>45</v>
      </c>
      <c r="AG82" s="351">
        <f t="shared" si="5"/>
        <v>1</v>
      </c>
    </row>
    <row r="83" spans="1:33" ht="15.75" x14ac:dyDescent="0.25">
      <c r="A83" s="171" t="s">
        <v>556</v>
      </c>
      <c r="B83" s="162" t="s">
        <v>775</v>
      </c>
      <c r="C83" s="26" t="s">
        <v>774</v>
      </c>
      <c r="D83" s="26" t="s">
        <v>1026</v>
      </c>
      <c r="E83" s="164">
        <v>2012</v>
      </c>
      <c r="F83" s="465" t="s">
        <v>506</v>
      </c>
      <c r="G83" s="342"/>
      <c r="H83" s="160"/>
      <c r="I83" s="81"/>
      <c r="J83" s="160"/>
      <c r="K83" s="160"/>
      <c r="L83" s="160"/>
      <c r="M83" s="81"/>
      <c r="N83" s="160"/>
      <c r="O83" s="160"/>
      <c r="P83" s="350"/>
      <c r="Q83" s="352"/>
      <c r="R83" s="352"/>
      <c r="S83" s="352"/>
      <c r="T83" s="352">
        <v>34</v>
      </c>
      <c r="U83" s="352"/>
      <c r="V83" s="160"/>
      <c r="W83" s="160"/>
      <c r="X83" s="160"/>
      <c r="Y83" s="160"/>
      <c r="Z83" s="160"/>
      <c r="AA83" s="160"/>
      <c r="AB83" s="160"/>
      <c r="AC83" s="160"/>
      <c r="AD83" s="1489"/>
      <c r="AE83" s="1097"/>
      <c r="AF83" s="261">
        <f t="shared" si="4"/>
        <v>44</v>
      </c>
      <c r="AG83" s="351">
        <f t="shared" si="5"/>
        <v>1</v>
      </c>
    </row>
    <row r="84" spans="1:33" s="3" customFormat="1" ht="15.75" x14ac:dyDescent="0.25">
      <c r="A84" s="171" t="s">
        <v>557</v>
      </c>
      <c r="B84" s="162" t="s">
        <v>23</v>
      </c>
      <c r="C84" s="26" t="s">
        <v>535</v>
      </c>
      <c r="D84" s="26" t="s">
        <v>112</v>
      </c>
      <c r="E84" s="164">
        <v>2012</v>
      </c>
      <c r="F84" s="465" t="s">
        <v>507</v>
      </c>
      <c r="G84" s="342">
        <v>30</v>
      </c>
      <c r="H84" s="168"/>
      <c r="I84" s="82"/>
      <c r="J84" s="168"/>
      <c r="K84" s="168"/>
      <c r="L84" s="168"/>
      <c r="M84" s="81"/>
      <c r="N84" s="81"/>
      <c r="O84" s="81"/>
      <c r="P84" s="349"/>
      <c r="Q84" s="259"/>
      <c r="R84" s="259"/>
      <c r="S84" s="259"/>
      <c r="T84" s="259"/>
      <c r="U84" s="259"/>
      <c r="V84" s="81"/>
      <c r="W84" s="81"/>
      <c r="X84" s="81"/>
      <c r="Y84" s="81"/>
      <c r="Z84" s="81"/>
      <c r="AA84" s="81"/>
      <c r="AB84" s="81"/>
      <c r="AC84" s="81"/>
      <c r="AD84" s="465"/>
      <c r="AE84" s="1097"/>
      <c r="AF84" s="261">
        <f t="shared" si="4"/>
        <v>40</v>
      </c>
      <c r="AG84" s="351">
        <f t="shared" si="5"/>
        <v>1</v>
      </c>
    </row>
    <row r="85" spans="1:33" ht="15.75" x14ac:dyDescent="0.25">
      <c r="A85" s="171" t="s">
        <v>558</v>
      </c>
      <c r="B85" s="162" t="s">
        <v>453</v>
      </c>
      <c r="C85" s="26" t="s">
        <v>975</v>
      </c>
      <c r="D85" s="26" t="s">
        <v>82</v>
      </c>
      <c r="E85" s="164">
        <v>2012</v>
      </c>
      <c r="F85" s="465" t="s">
        <v>506</v>
      </c>
      <c r="G85" s="342"/>
      <c r="H85" s="160"/>
      <c r="I85" s="81"/>
      <c r="J85" s="160"/>
      <c r="K85" s="160"/>
      <c r="L85" s="160"/>
      <c r="M85" s="81"/>
      <c r="N85" s="81"/>
      <c r="O85" s="160"/>
      <c r="P85" s="350"/>
      <c r="Q85" s="352">
        <v>28</v>
      </c>
      <c r="R85" s="352"/>
      <c r="S85" s="352"/>
      <c r="T85" s="352"/>
      <c r="U85" s="352"/>
      <c r="V85" s="160"/>
      <c r="W85" s="160"/>
      <c r="X85" s="160"/>
      <c r="Y85" s="160"/>
      <c r="Z85" s="160"/>
      <c r="AA85" s="160"/>
      <c r="AB85" s="160"/>
      <c r="AC85" s="160"/>
      <c r="AD85" s="1489"/>
      <c r="AE85" s="1316"/>
      <c r="AF85" s="261">
        <f t="shared" si="4"/>
        <v>38</v>
      </c>
      <c r="AG85" s="351">
        <f t="shared" si="5"/>
        <v>1</v>
      </c>
    </row>
    <row r="86" spans="1:33" ht="15.75" x14ac:dyDescent="0.25">
      <c r="A86" s="171" t="s">
        <v>559</v>
      </c>
      <c r="B86" s="162" t="s">
        <v>14</v>
      </c>
      <c r="C86" s="26" t="s">
        <v>844</v>
      </c>
      <c r="D86" s="26" t="s">
        <v>162</v>
      </c>
      <c r="E86" s="164">
        <v>2012</v>
      </c>
      <c r="F86" s="465" t="s">
        <v>507</v>
      </c>
      <c r="G86" s="342"/>
      <c r="H86" s="81"/>
      <c r="I86" s="81"/>
      <c r="J86" s="81"/>
      <c r="K86" s="81"/>
      <c r="L86" s="81"/>
      <c r="M86" s="81"/>
      <c r="N86" s="81"/>
      <c r="O86" s="81"/>
      <c r="P86" s="349"/>
      <c r="Q86" s="259"/>
      <c r="R86" s="259"/>
      <c r="S86" s="259"/>
      <c r="T86" s="259">
        <v>28</v>
      </c>
      <c r="U86" s="259"/>
      <c r="V86" s="81"/>
      <c r="W86" s="81"/>
      <c r="X86" s="81"/>
      <c r="Y86" s="81"/>
      <c r="Z86" s="81"/>
      <c r="AA86" s="81"/>
      <c r="AB86" s="81"/>
      <c r="AC86" s="81"/>
      <c r="AD86" s="465"/>
      <c r="AE86" s="1097"/>
      <c r="AF86" s="261">
        <f t="shared" si="4"/>
        <v>38</v>
      </c>
      <c r="AG86" s="351">
        <f t="shared" si="5"/>
        <v>1</v>
      </c>
    </row>
    <row r="87" spans="1:33" ht="15.75" x14ac:dyDescent="0.25">
      <c r="A87" s="171" t="s">
        <v>560</v>
      </c>
      <c r="B87" s="162" t="s">
        <v>608</v>
      </c>
      <c r="C87" s="26" t="s">
        <v>865</v>
      </c>
      <c r="D87" s="26" t="s">
        <v>81</v>
      </c>
      <c r="E87" s="164">
        <v>2011</v>
      </c>
      <c r="F87" s="465" t="s">
        <v>507</v>
      </c>
      <c r="G87" s="342"/>
      <c r="H87" s="160"/>
      <c r="I87" s="81"/>
      <c r="J87" s="160"/>
      <c r="K87" s="160"/>
      <c r="L87" s="160"/>
      <c r="M87" s="81"/>
      <c r="N87" s="81"/>
      <c r="O87" s="160"/>
      <c r="P87" s="350"/>
      <c r="Q87" s="352">
        <v>26</v>
      </c>
      <c r="R87" s="352"/>
      <c r="S87" s="352"/>
      <c r="T87" s="352"/>
      <c r="U87" s="352"/>
      <c r="V87" s="160"/>
      <c r="W87" s="160"/>
      <c r="X87" s="160"/>
      <c r="Y87" s="160"/>
      <c r="Z87" s="160"/>
      <c r="AA87" s="160"/>
      <c r="AB87" s="160"/>
      <c r="AC87" s="160"/>
      <c r="AD87" s="1489"/>
      <c r="AE87" s="1097"/>
      <c r="AF87" s="261">
        <f t="shared" si="4"/>
        <v>36</v>
      </c>
      <c r="AG87" s="351">
        <f t="shared" si="5"/>
        <v>1</v>
      </c>
    </row>
    <row r="88" spans="1:33" ht="15.75" x14ac:dyDescent="0.25">
      <c r="A88" s="171" t="s">
        <v>561</v>
      </c>
      <c r="B88" s="162" t="s">
        <v>11</v>
      </c>
      <c r="C88" s="26" t="s">
        <v>503</v>
      </c>
      <c r="D88" s="26" t="s">
        <v>167</v>
      </c>
      <c r="E88" s="164">
        <v>2012</v>
      </c>
      <c r="F88" s="465" t="s">
        <v>506</v>
      </c>
      <c r="G88" s="342"/>
      <c r="H88" s="160">
        <v>24</v>
      </c>
      <c r="I88" s="81"/>
      <c r="J88" s="160"/>
      <c r="K88" s="160"/>
      <c r="L88" s="160"/>
      <c r="M88" s="81"/>
      <c r="N88" s="160"/>
      <c r="O88" s="160"/>
      <c r="P88" s="350"/>
      <c r="Q88" s="352"/>
      <c r="R88" s="352"/>
      <c r="S88" s="352"/>
      <c r="T88" s="352"/>
      <c r="U88" s="352"/>
      <c r="V88" s="160"/>
      <c r="W88" s="160"/>
      <c r="X88" s="160"/>
      <c r="Y88" s="160"/>
      <c r="Z88" s="160"/>
      <c r="AA88" s="160"/>
      <c r="AB88" s="160"/>
      <c r="AC88" s="160"/>
      <c r="AD88" s="1489"/>
      <c r="AE88" s="1097"/>
      <c r="AF88" s="261">
        <f t="shared" si="4"/>
        <v>34</v>
      </c>
      <c r="AG88" s="351">
        <f t="shared" si="5"/>
        <v>1</v>
      </c>
    </row>
    <row r="89" spans="1:33" ht="15.75" x14ac:dyDescent="0.25">
      <c r="A89" s="171" t="s">
        <v>562</v>
      </c>
      <c r="B89" s="161" t="s">
        <v>497</v>
      </c>
      <c r="C89" s="83" t="s">
        <v>892</v>
      </c>
      <c r="D89" s="83" t="s">
        <v>510</v>
      </c>
      <c r="E89" s="165">
        <v>2012</v>
      </c>
      <c r="F89" s="85" t="s">
        <v>506</v>
      </c>
      <c r="G89" s="343"/>
      <c r="H89" s="168"/>
      <c r="I89" s="82"/>
      <c r="J89" s="168"/>
      <c r="K89" s="168"/>
      <c r="L89" s="168"/>
      <c r="M89" s="82">
        <v>21</v>
      </c>
      <c r="N89" s="82"/>
      <c r="O89" s="168"/>
      <c r="P89" s="460"/>
      <c r="Q89" s="459"/>
      <c r="R89" s="459"/>
      <c r="S89" s="459"/>
      <c r="T89" s="459"/>
      <c r="U89" s="459"/>
      <c r="V89" s="168"/>
      <c r="W89" s="168"/>
      <c r="X89" s="168"/>
      <c r="Y89" s="168"/>
      <c r="Z89" s="168"/>
      <c r="AA89" s="168"/>
      <c r="AB89" s="168"/>
      <c r="AC89" s="168"/>
      <c r="AD89" s="1490"/>
      <c r="AE89" s="286"/>
      <c r="AF89" s="261">
        <f t="shared" si="4"/>
        <v>31</v>
      </c>
      <c r="AG89" s="351">
        <f t="shared" si="5"/>
        <v>1</v>
      </c>
    </row>
    <row r="90" spans="1:33" ht="15.75" customHeight="1" x14ac:dyDescent="0.25">
      <c r="A90" s="171" t="s">
        <v>563</v>
      </c>
      <c r="B90" s="162" t="s">
        <v>608</v>
      </c>
      <c r="C90" s="26" t="s">
        <v>865</v>
      </c>
      <c r="D90" s="26" t="s">
        <v>81</v>
      </c>
      <c r="E90" s="164">
        <v>2011</v>
      </c>
      <c r="F90" s="465" t="s">
        <v>506</v>
      </c>
      <c r="G90" s="343"/>
      <c r="H90" s="81"/>
      <c r="I90" s="81"/>
      <c r="J90" s="81"/>
      <c r="K90" s="81"/>
      <c r="L90" s="81"/>
      <c r="M90" s="81">
        <v>17</v>
      </c>
      <c r="N90" s="81"/>
      <c r="O90" s="81"/>
      <c r="P90" s="349"/>
      <c r="Q90" s="259"/>
      <c r="R90" s="259"/>
      <c r="S90" s="259"/>
      <c r="T90" s="259"/>
      <c r="U90" s="259"/>
      <c r="V90" s="81"/>
      <c r="W90" s="81"/>
      <c r="X90" s="81"/>
      <c r="Y90" s="81"/>
      <c r="Z90" s="81"/>
      <c r="AA90" s="81"/>
      <c r="AB90" s="81"/>
      <c r="AC90" s="81"/>
      <c r="AD90" s="465"/>
      <c r="AE90" s="279"/>
      <c r="AF90" s="261">
        <f t="shared" si="4"/>
        <v>27</v>
      </c>
      <c r="AG90" s="351">
        <f t="shared" si="5"/>
        <v>1</v>
      </c>
    </row>
    <row r="91" spans="1:33" ht="16.5" customHeight="1" thickBot="1" x14ac:dyDescent="0.3">
      <c r="A91" s="2103" t="s">
        <v>564</v>
      </c>
      <c r="B91" s="1753" t="s">
        <v>608</v>
      </c>
      <c r="C91" s="620" t="s">
        <v>891</v>
      </c>
      <c r="D91" s="620" t="s">
        <v>136</v>
      </c>
      <c r="E91" s="1754">
        <v>2012</v>
      </c>
      <c r="F91" s="1755" t="s">
        <v>507</v>
      </c>
      <c r="G91" s="1756"/>
      <c r="H91" s="1757"/>
      <c r="I91" s="1758"/>
      <c r="J91" s="1757"/>
      <c r="K91" s="1757"/>
      <c r="L91" s="1757"/>
      <c r="M91" s="1758">
        <v>16</v>
      </c>
      <c r="N91" s="1757"/>
      <c r="O91" s="1757"/>
      <c r="P91" s="1880"/>
      <c r="Q91" s="1759"/>
      <c r="R91" s="1759"/>
      <c r="S91" s="1759"/>
      <c r="T91" s="1759"/>
      <c r="U91" s="1759"/>
      <c r="V91" s="1757"/>
      <c r="W91" s="1757"/>
      <c r="X91" s="1757"/>
      <c r="Y91" s="1757"/>
      <c r="Z91" s="1757"/>
      <c r="AA91" s="1757"/>
      <c r="AB91" s="1757"/>
      <c r="AC91" s="1757"/>
      <c r="AD91" s="1760"/>
      <c r="AE91" s="1761"/>
      <c r="AF91" s="1314">
        <f t="shared" si="4"/>
        <v>26</v>
      </c>
      <c r="AG91" s="1762">
        <f t="shared" si="5"/>
        <v>1</v>
      </c>
    </row>
    <row r="92" spans="1:33" ht="16.5" thickBot="1" x14ac:dyDescent="0.3">
      <c r="G92" s="1160">
        <f t="shared" ref="G92:AD92" si="6">SUM(G4:G91)</f>
        <v>740</v>
      </c>
      <c r="H92" s="506">
        <f t="shared" si="6"/>
        <v>1776</v>
      </c>
      <c r="I92" s="506">
        <f t="shared" si="6"/>
        <v>783</v>
      </c>
      <c r="J92" s="506">
        <f t="shared" si="6"/>
        <v>808</v>
      </c>
      <c r="K92" s="506">
        <f t="shared" si="6"/>
        <v>765</v>
      </c>
      <c r="L92" s="506">
        <f t="shared" si="6"/>
        <v>1622</v>
      </c>
      <c r="M92" s="506">
        <f t="shared" si="6"/>
        <v>793</v>
      </c>
      <c r="N92" s="1132">
        <f t="shared" si="6"/>
        <v>925</v>
      </c>
      <c r="O92" s="506">
        <f t="shared" si="6"/>
        <v>940</v>
      </c>
      <c r="P92" s="1161">
        <f t="shared" si="6"/>
        <v>1464</v>
      </c>
      <c r="Q92" s="1160">
        <f t="shared" si="6"/>
        <v>2147</v>
      </c>
      <c r="R92" s="506">
        <f t="shared" si="6"/>
        <v>615</v>
      </c>
      <c r="S92" s="506">
        <f t="shared" si="6"/>
        <v>1663</v>
      </c>
      <c r="T92" s="506">
        <f t="shared" si="6"/>
        <v>1997</v>
      </c>
      <c r="U92" s="506">
        <f t="shared" si="6"/>
        <v>855</v>
      </c>
      <c r="V92" s="506">
        <f t="shared" si="6"/>
        <v>1846</v>
      </c>
      <c r="W92" s="506">
        <f t="shared" si="6"/>
        <v>3345</v>
      </c>
      <c r="X92" s="506">
        <f t="shared" si="6"/>
        <v>3376</v>
      </c>
      <c r="Y92" s="506">
        <f t="shared" si="6"/>
        <v>349</v>
      </c>
      <c r="Z92" s="506">
        <f t="shared" si="6"/>
        <v>1360</v>
      </c>
      <c r="AA92" s="506">
        <f t="shared" si="6"/>
        <v>1595</v>
      </c>
      <c r="AB92" s="506">
        <f t="shared" si="6"/>
        <v>1574</v>
      </c>
      <c r="AC92" s="506">
        <f t="shared" si="6"/>
        <v>1197</v>
      </c>
      <c r="AD92" s="506">
        <f t="shared" si="6"/>
        <v>0</v>
      </c>
      <c r="AE92" s="506">
        <f>SUM(AE4:AE91)</f>
        <v>720</v>
      </c>
      <c r="AF92" s="506">
        <f>SUM(AF4:AF91)</f>
        <v>37025</v>
      </c>
      <c r="AG92" s="1161">
        <f>SUM(AG4:AG91)</f>
        <v>449</v>
      </c>
    </row>
    <row r="93" spans="1:33" ht="42" customHeight="1" x14ac:dyDescent="0.25">
      <c r="G93" s="1133" t="s">
        <v>517</v>
      </c>
      <c r="H93" s="630" t="s">
        <v>778</v>
      </c>
      <c r="I93" s="631" t="s">
        <v>344</v>
      </c>
      <c r="J93" s="663" t="s">
        <v>517</v>
      </c>
      <c r="K93" s="631" t="s">
        <v>344</v>
      </c>
      <c r="L93" s="630" t="s">
        <v>784</v>
      </c>
      <c r="M93" s="663" t="s">
        <v>517</v>
      </c>
      <c r="N93" s="663" t="s">
        <v>517</v>
      </c>
      <c r="O93" s="631" t="s">
        <v>344</v>
      </c>
      <c r="P93" s="636" t="s">
        <v>784</v>
      </c>
      <c r="Q93" s="1187" t="s">
        <v>517</v>
      </c>
      <c r="R93" s="338" t="s">
        <v>919</v>
      </c>
      <c r="S93" s="1177" t="s">
        <v>778</v>
      </c>
      <c r="T93" s="1179" t="s">
        <v>517</v>
      </c>
      <c r="U93" s="338" t="s">
        <v>919</v>
      </c>
      <c r="V93" s="1491" t="s">
        <v>1010</v>
      </c>
      <c r="W93" s="1180" t="s">
        <v>1012</v>
      </c>
      <c r="X93" s="338" t="s">
        <v>999</v>
      </c>
      <c r="Y93" s="1491" t="s">
        <v>1000</v>
      </c>
      <c r="Z93" s="1180" t="s">
        <v>1002</v>
      </c>
      <c r="AA93" s="1182" t="s">
        <v>517</v>
      </c>
      <c r="AB93" s="1177" t="s">
        <v>778</v>
      </c>
      <c r="AC93" s="338" t="s">
        <v>1007</v>
      </c>
      <c r="AD93" s="1180" t="s">
        <v>1074</v>
      </c>
      <c r="AE93" s="491" t="s">
        <v>713</v>
      </c>
    </row>
    <row r="94" spans="1:33" ht="44.25" customHeight="1" thickBot="1" x14ac:dyDescent="0.3">
      <c r="G94" s="1134" t="s">
        <v>776</v>
      </c>
      <c r="H94" s="623" t="s">
        <v>779</v>
      </c>
      <c r="I94" s="28" t="s">
        <v>780</v>
      </c>
      <c r="J94" s="664" t="s">
        <v>781</v>
      </c>
      <c r="K94" s="28" t="s">
        <v>783</v>
      </c>
      <c r="L94" s="623" t="s">
        <v>791</v>
      </c>
      <c r="M94" s="664" t="s">
        <v>887</v>
      </c>
      <c r="N94" s="664" t="s">
        <v>786</v>
      </c>
      <c r="O94" s="28" t="s">
        <v>787</v>
      </c>
      <c r="P94" s="628" t="s">
        <v>788</v>
      </c>
      <c r="Q94" s="664" t="s">
        <v>914</v>
      </c>
      <c r="R94" s="28" t="s">
        <v>917</v>
      </c>
      <c r="S94" s="623" t="s">
        <v>921</v>
      </c>
      <c r="T94" s="1175" t="s">
        <v>922</v>
      </c>
      <c r="U94" s="28" t="s">
        <v>923</v>
      </c>
      <c r="V94" s="339" t="s">
        <v>1011</v>
      </c>
      <c r="W94" s="623" t="s">
        <v>1013</v>
      </c>
      <c r="X94" s="28" t="s">
        <v>998</v>
      </c>
      <c r="Y94" s="339" t="s">
        <v>1001</v>
      </c>
      <c r="Z94" s="623" t="s">
        <v>1003</v>
      </c>
      <c r="AA94" s="664" t="s">
        <v>924</v>
      </c>
      <c r="AB94" s="623" t="s">
        <v>1004</v>
      </c>
      <c r="AC94" s="28" t="s">
        <v>1006</v>
      </c>
      <c r="AD94" s="623" t="s">
        <v>1073</v>
      </c>
      <c r="AE94" s="492" t="s">
        <v>737</v>
      </c>
      <c r="AG94"/>
    </row>
    <row r="95" spans="1:33" x14ac:dyDescent="0.25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G95"/>
    </row>
    <row r="96" spans="1:33" x14ac:dyDescent="0.25">
      <c r="AG96"/>
    </row>
    <row r="97" spans="1:33" x14ac:dyDescent="0.25">
      <c r="A97" s="6"/>
      <c r="B97" s="6"/>
      <c r="C97" s="6"/>
      <c r="D97" s="6"/>
      <c r="E97" s="6"/>
      <c r="I97" s="6"/>
      <c r="M97" s="6"/>
      <c r="Z97"/>
      <c r="AA97"/>
      <c r="AB97"/>
      <c r="AC97"/>
      <c r="AD97"/>
      <c r="AE97"/>
      <c r="AG97"/>
    </row>
    <row r="98" spans="1:33" x14ac:dyDescent="0.25">
      <c r="I98" s="6"/>
      <c r="M98" s="6"/>
      <c r="Z98"/>
      <c r="AA98"/>
      <c r="AB98"/>
      <c r="AC98"/>
      <c r="AD98"/>
      <c r="AE98"/>
      <c r="AG98"/>
    </row>
    <row r="99" spans="1:33" x14ac:dyDescent="0.25">
      <c r="I99" s="6"/>
      <c r="M99" s="6"/>
      <c r="AG99"/>
    </row>
    <row r="100" spans="1:33" x14ac:dyDescent="0.25">
      <c r="I100" s="6"/>
      <c r="M100" s="6"/>
      <c r="AG100"/>
    </row>
    <row r="101" spans="1:33" x14ac:dyDescent="0.25">
      <c r="AG101"/>
    </row>
  </sheetData>
  <sortState xmlns:xlrd2="http://schemas.microsoft.com/office/spreadsheetml/2017/richdata2" ref="B4:AG91">
    <sortCondition descending="1" ref="AF4:AF91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9"/>
  <sheetViews>
    <sheetView zoomScaleNormal="100" workbookViewId="0">
      <selection activeCell="O2" sqref="O2"/>
    </sheetView>
  </sheetViews>
  <sheetFormatPr defaultRowHeight="15.75" x14ac:dyDescent="0.25"/>
  <cols>
    <col min="1" max="1" width="5.42578125" style="9" customWidth="1"/>
    <col min="2" max="2" width="15.42578125" style="9" customWidth="1"/>
    <col min="3" max="3" width="13.85546875" style="9" customWidth="1"/>
    <col min="4" max="4" width="9.85546875" style="9" customWidth="1"/>
    <col min="5" max="5" width="6" style="9" customWidth="1"/>
    <col min="6" max="6" width="5.28515625" style="112" customWidth="1"/>
    <col min="7" max="7" width="6.7109375" style="112" customWidth="1"/>
    <col min="8" max="9" width="6.28515625" style="112" customWidth="1"/>
    <col min="10" max="10" width="5.28515625" style="9" customWidth="1"/>
    <col min="11" max="11" width="4.5703125" style="9" customWidth="1"/>
    <col min="12" max="12" width="6.140625" style="9" customWidth="1"/>
    <col min="13" max="14" width="6" style="112" customWidth="1"/>
    <col min="15" max="15" width="5.28515625" style="112" customWidth="1"/>
    <col min="16" max="16" width="5.5703125" style="112" bestFit="1" customWidth="1"/>
    <col min="17" max="17" width="8.85546875" style="9" customWidth="1"/>
    <col min="18" max="18" width="5.7109375" style="811" customWidth="1"/>
    <col min="19" max="19" width="6.7109375" style="811" customWidth="1"/>
    <col min="20" max="20" width="5" style="9" customWidth="1"/>
    <col min="21" max="16384" width="9.140625" style="9"/>
  </cols>
  <sheetData>
    <row r="1" spans="1:18" ht="2.25" customHeight="1" x14ac:dyDescent="0.25">
      <c r="A1" s="94"/>
      <c r="B1" s="112"/>
      <c r="C1" s="112"/>
      <c r="D1" s="112"/>
      <c r="E1" s="112"/>
      <c r="H1" s="12"/>
      <c r="I1" s="12"/>
      <c r="J1" s="11"/>
      <c r="K1" s="11"/>
      <c r="L1" s="11"/>
      <c r="M1" s="12"/>
      <c r="N1" s="12"/>
      <c r="O1" s="12"/>
      <c r="P1" s="12"/>
      <c r="Q1" s="95"/>
    </row>
    <row r="2" spans="1:18" ht="16.5" thickBot="1" x14ac:dyDescent="0.3">
      <c r="A2" s="2"/>
      <c r="B2" s="1"/>
      <c r="C2" s="1"/>
      <c r="D2" s="1" t="s">
        <v>516</v>
      </c>
      <c r="E2" s="1"/>
      <c r="F2" s="2"/>
      <c r="G2" s="334">
        <v>4</v>
      </c>
      <c r="H2" s="334">
        <v>11</v>
      </c>
      <c r="I2" s="334">
        <v>19</v>
      </c>
      <c r="J2" s="334">
        <v>25</v>
      </c>
      <c r="K2" s="334">
        <v>31</v>
      </c>
      <c r="L2" s="334">
        <v>33</v>
      </c>
      <c r="M2" s="334">
        <v>36</v>
      </c>
      <c r="N2" s="334">
        <v>37</v>
      </c>
      <c r="O2" s="334">
        <v>42</v>
      </c>
      <c r="P2" s="2"/>
      <c r="Q2" s="95"/>
    </row>
    <row r="3" spans="1:18" ht="39.75" customHeight="1" thickBot="1" x14ac:dyDescent="0.3">
      <c r="A3" s="2"/>
      <c r="B3" s="1326" t="s">
        <v>654</v>
      </c>
      <c r="C3" s="1327"/>
      <c r="D3" s="1327"/>
      <c r="E3" s="1327"/>
      <c r="F3" s="1328"/>
      <c r="G3" s="1198" t="s">
        <v>930</v>
      </c>
      <c r="H3" s="635" t="s">
        <v>930</v>
      </c>
      <c r="I3" s="1197" t="s">
        <v>928</v>
      </c>
      <c r="J3" s="338" t="s">
        <v>919</v>
      </c>
      <c r="K3" s="338" t="s">
        <v>919</v>
      </c>
      <c r="L3" s="1491" t="s">
        <v>1010</v>
      </c>
      <c r="M3" s="338" t="s">
        <v>999</v>
      </c>
      <c r="N3" s="1491" t="s">
        <v>1000</v>
      </c>
      <c r="O3" s="338" t="s">
        <v>1007</v>
      </c>
      <c r="P3" s="491" t="s">
        <v>713</v>
      </c>
      <c r="Q3" s="1599"/>
      <c r="R3" s="25"/>
    </row>
    <row r="4" spans="1:18" ht="64.5" customHeight="1" thickBot="1" x14ac:dyDescent="0.3">
      <c r="A4" s="25" t="s">
        <v>3</v>
      </c>
      <c r="B4" s="1031" t="s">
        <v>4</v>
      </c>
      <c r="C4" s="1032" t="s">
        <v>40</v>
      </c>
      <c r="D4" s="1032" t="s">
        <v>41</v>
      </c>
      <c r="E4" s="892" t="s">
        <v>429</v>
      </c>
      <c r="F4" s="1033" t="s">
        <v>525</v>
      </c>
      <c r="G4" s="1034" t="s">
        <v>780</v>
      </c>
      <c r="H4" s="887" t="s">
        <v>783</v>
      </c>
      <c r="I4" s="1035" t="s">
        <v>929</v>
      </c>
      <c r="J4" s="28" t="s">
        <v>917</v>
      </c>
      <c r="K4" s="28" t="s">
        <v>923</v>
      </c>
      <c r="L4" s="339" t="s">
        <v>1011</v>
      </c>
      <c r="M4" s="28" t="s">
        <v>998</v>
      </c>
      <c r="N4" s="339" t="s">
        <v>1001</v>
      </c>
      <c r="O4" s="28" t="s">
        <v>1006</v>
      </c>
      <c r="P4" s="888" t="s">
        <v>737</v>
      </c>
      <c r="Q4" s="1600" t="s">
        <v>19</v>
      </c>
      <c r="R4" s="1084" t="s">
        <v>379</v>
      </c>
    </row>
    <row r="5" spans="1:18" ht="16.5" customHeight="1" x14ac:dyDescent="0.25">
      <c r="A5" s="877" t="s">
        <v>31</v>
      </c>
      <c r="B5" s="1014" t="s">
        <v>9</v>
      </c>
      <c r="C5" s="1015" t="s">
        <v>359</v>
      </c>
      <c r="D5" s="1015" t="s">
        <v>126</v>
      </c>
      <c r="E5" s="1016">
        <v>2010</v>
      </c>
      <c r="F5" s="1028" t="s">
        <v>506</v>
      </c>
      <c r="G5" s="1018">
        <v>170</v>
      </c>
      <c r="H5" s="1020">
        <v>150</v>
      </c>
      <c r="I5" s="1036">
        <v>125</v>
      </c>
      <c r="J5" s="1039">
        <v>200</v>
      </c>
      <c r="K5" s="1021">
        <v>170</v>
      </c>
      <c r="L5" s="1021">
        <v>105</v>
      </c>
      <c r="M5" s="1021">
        <v>180</v>
      </c>
      <c r="N5" s="1021">
        <v>87</v>
      </c>
      <c r="O5" s="1492">
        <v>130</v>
      </c>
      <c r="P5" s="1040">
        <v>60</v>
      </c>
      <c r="Q5" s="1598">
        <f t="shared" ref="Q5:Q18" si="0">SUM(G5:O5)+(R5*10)</f>
        <v>1467</v>
      </c>
      <c r="R5" s="1027">
        <f t="shared" ref="R5:R18" si="1">COUNTA(G5:O5)+(P5/10)</f>
        <v>15</v>
      </c>
    </row>
    <row r="6" spans="1:18" ht="16.5" customHeight="1" x14ac:dyDescent="0.25">
      <c r="A6" s="966" t="s">
        <v>32</v>
      </c>
      <c r="B6" s="967" t="s">
        <v>13</v>
      </c>
      <c r="C6" s="968" t="s">
        <v>115</v>
      </c>
      <c r="D6" s="968" t="s">
        <v>126</v>
      </c>
      <c r="E6" s="969">
        <v>2009</v>
      </c>
      <c r="F6" s="970" t="s">
        <v>506</v>
      </c>
      <c r="G6" s="1026">
        <v>150</v>
      </c>
      <c r="H6" s="969">
        <v>105</v>
      </c>
      <c r="I6" s="1029">
        <v>95</v>
      </c>
      <c r="J6" s="1315">
        <v>135</v>
      </c>
      <c r="K6" s="1030">
        <v>105</v>
      </c>
      <c r="L6" s="1030">
        <v>120</v>
      </c>
      <c r="M6" s="1030">
        <v>165</v>
      </c>
      <c r="N6" s="1030">
        <v>77</v>
      </c>
      <c r="O6" s="1493">
        <v>180</v>
      </c>
      <c r="P6" s="1763">
        <v>20</v>
      </c>
      <c r="Q6" s="1598">
        <f t="shared" si="0"/>
        <v>1242</v>
      </c>
      <c r="R6" s="858">
        <f t="shared" si="1"/>
        <v>11</v>
      </c>
    </row>
    <row r="7" spans="1:18" ht="16.5" customHeight="1" x14ac:dyDescent="0.25">
      <c r="A7" s="878" t="s">
        <v>33</v>
      </c>
      <c r="B7" s="860" t="s">
        <v>9</v>
      </c>
      <c r="C7" s="861" t="s">
        <v>125</v>
      </c>
      <c r="D7" s="861" t="s">
        <v>126</v>
      </c>
      <c r="E7" s="866">
        <v>2008</v>
      </c>
      <c r="F7" s="868" t="s">
        <v>506</v>
      </c>
      <c r="G7" s="864">
        <v>135</v>
      </c>
      <c r="H7" s="866">
        <v>200</v>
      </c>
      <c r="I7" s="879">
        <v>150</v>
      </c>
      <c r="J7" s="880">
        <v>170</v>
      </c>
      <c r="K7" s="867">
        <v>150</v>
      </c>
      <c r="L7" s="867">
        <v>77</v>
      </c>
      <c r="M7" s="867"/>
      <c r="N7" s="867">
        <v>87</v>
      </c>
      <c r="O7" s="1494">
        <v>81</v>
      </c>
      <c r="P7" s="1764"/>
      <c r="Q7" s="1598">
        <f t="shared" si="0"/>
        <v>1130</v>
      </c>
      <c r="R7" s="858">
        <f t="shared" si="1"/>
        <v>8</v>
      </c>
    </row>
    <row r="8" spans="1:18" ht="16.5" customHeight="1" x14ac:dyDescent="0.25">
      <c r="A8" s="655" t="s">
        <v>34</v>
      </c>
      <c r="B8" s="162" t="s">
        <v>92</v>
      </c>
      <c r="C8" s="26" t="s">
        <v>132</v>
      </c>
      <c r="D8" s="26" t="s">
        <v>70</v>
      </c>
      <c r="E8" s="81">
        <v>2009</v>
      </c>
      <c r="F8" s="164" t="s">
        <v>506</v>
      </c>
      <c r="G8" s="342">
        <v>125</v>
      </c>
      <c r="H8" s="81">
        <v>115</v>
      </c>
      <c r="I8" s="638">
        <v>115</v>
      </c>
      <c r="J8" s="637"/>
      <c r="K8" s="79"/>
      <c r="L8" s="79">
        <v>113</v>
      </c>
      <c r="M8" s="79">
        <v>260</v>
      </c>
      <c r="N8" s="79">
        <v>65</v>
      </c>
      <c r="O8" s="1495">
        <v>140</v>
      </c>
      <c r="P8" s="928"/>
      <c r="Q8" s="315">
        <f t="shared" si="0"/>
        <v>1003</v>
      </c>
      <c r="R8" s="261">
        <f t="shared" si="1"/>
        <v>7</v>
      </c>
    </row>
    <row r="9" spans="1:18" ht="16.5" customHeight="1" x14ac:dyDescent="0.25">
      <c r="A9" s="655" t="s">
        <v>35</v>
      </c>
      <c r="B9" s="162" t="s">
        <v>9</v>
      </c>
      <c r="C9" s="26" t="s">
        <v>127</v>
      </c>
      <c r="D9" s="26" t="s">
        <v>82</v>
      </c>
      <c r="E9" s="81">
        <v>2008</v>
      </c>
      <c r="F9" s="164" t="s">
        <v>506</v>
      </c>
      <c r="G9" s="342"/>
      <c r="H9" s="81"/>
      <c r="I9" s="638"/>
      <c r="J9" s="499"/>
      <c r="K9" s="79"/>
      <c r="L9" s="79">
        <v>300</v>
      </c>
      <c r="M9" s="79"/>
      <c r="N9" s="79"/>
      <c r="O9" s="1495">
        <v>230</v>
      </c>
      <c r="P9" s="928">
        <v>30</v>
      </c>
      <c r="Q9" s="315">
        <f t="shared" si="0"/>
        <v>580</v>
      </c>
      <c r="R9" s="261">
        <f t="shared" si="1"/>
        <v>5</v>
      </c>
    </row>
    <row r="10" spans="1:18" ht="16.5" customHeight="1" x14ac:dyDescent="0.25">
      <c r="A10" s="655" t="s">
        <v>36</v>
      </c>
      <c r="B10" s="801" t="s">
        <v>11</v>
      </c>
      <c r="C10" s="501" t="s">
        <v>459</v>
      </c>
      <c r="D10" s="83" t="s">
        <v>152</v>
      </c>
      <c r="E10" s="80">
        <v>2007</v>
      </c>
      <c r="F10" s="802" t="s">
        <v>506</v>
      </c>
      <c r="G10" s="343"/>
      <c r="H10" s="82">
        <v>135</v>
      </c>
      <c r="I10" s="802"/>
      <c r="J10" s="499"/>
      <c r="K10" s="80">
        <v>135</v>
      </c>
      <c r="L10" s="80">
        <v>230</v>
      </c>
      <c r="M10" s="80"/>
      <c r="N10" s="80"/>
      <c r="O10" s="1185"/>
      <c r="P10" s="927"/>
      <c r="Q10" s="315">
        <f t="shared" si="0"/>
        <v>530</v>
      </c>
      <c r="R10" s="261">
        <f t="shared" si="1"/>
        <v>3</v>
      </c>
    </row>
    <row r="11" spans="1:18" ht="16.5" customHeight="1" x14ac:dyDescent="0.25">
      <c r="A11" s="655" t="s">
        <v>38</v>
      </c>
      <c r="B11" s="162" t="s">
        <v>9</v>
      </c>
      <c r="C11" s="26" t="s">
        <v>485</v>
      </c>
      <c r="D11" s="26" t="s">
        <v>81</v>
      </c>
      <c r="E11" s="81">
        <v>2009</v>
      </c>
      <c r="F11" s="164" t="s">
        <v>506</v>
      </c>
      <c r="G11" s="342"/>
      <c r="H11" s="81"/>
      <c r="I11" s="638"/>
      <c r="J11" s="637">
        <v>125</v>
      </c>
      <c r="K11" s="79">
        <v>100</v>
      </c>
      <c r="L11" s="79">
        <v>86</v>
      </c>
      <c r="M11" s="79">
        <v>150</v>
      </c>
      <c r="N11" s="79"/>
      <c r="O11" s="1495"/>
      <c r="P11" s="928"/>
      <c r="Q11" s="315">
        <f t="shared" si="0"/>
        <v>501</v>
      </c>
      <c r="R11" s="261">
        <f t="shared" si="1"/>
        <v>4</v>
      </c>
    </row>
    <row r="12" spans="1:18" ht="16.5" customHeight="1" x14ac:dyDescent="0.25">
      <c r="A12" s="655" t="s">
        <v>39</v>
      </c>
      <c r="B12" s="162" t="s">
        <v>9</v>
      </c>
      <c r="C12" s="26" t="s">
        <v>150</v>
      </c>
      <c r="D12" s="26" t="s">
        <v>89</v>
      </c>
      <c r="E12" s="81">
        <v>2007</v>
      </c>
      <c r="F12" s="164" t="s">
        <v>506</v>
      </c>
      <c r="G12" s="342">
        <v>200</v>
      </c>
      <c r="H12" s="81"/>
      <c r="I12" s="638"/>
      <c r="J12" s="637"/>
      <c r="K12" s="79"/>
      <c r="L12" s="79">
        <v>140</v>
      </c>
      <c r="M12" s="79"/>
      <c r="N12" s="79">
        <v>87</v>
      </c>
      <c r="O12" s="1495"/>
      <c r="P12" s="928">
        <v>10</v>
      </c>
      <c r="Q12" s="315">
        <f t="shared" si="0"/>
        <v>467</v>
      </c>
      <c r="R12" s="261">
        <f t="shared" si="1"/>
        <v>4</v>
      </c>
    </row>
    <row r="13" spans="1:18" ht="16.5" customHeight="1" x14ac:dyDescent="0.25">
      <c r="A13" s="655" t="s">
        <v>42</v>
      </c>
      <c r="B13" s="162" t="s">
        <v>16</v>
      </c>
      <c r="C13" s="26" t="s">
        <v>721</v>
      </c>
      <c r="D13" s="26" t="s">
        <v>73</v>
      </c>
      <c r="E13" s="81">
        <v>2010</v>
      </c>
      <c r="F13" s="164" t="s">
        <v>506</v>
      </c>
      <c r="G13" s="342">
        <v>85</v>
      </c>
      <c r="H13" s="81"/>
      <c r="I13" s="638">
        <v>100</v>
      </c>
      <c r="J13" s="637">
        <v>105</v>
      </c>
      <c r="K13" s="79"/>
      <c r="L13" s="79"/>
      <c r="M13" s="79">
        <v>105</v>
      </c>
      <c r="N13" s="79"/>
      <c r="O13" s="1495"/>
      <c r="P13" s="928"/>
      <c r="Q13" s="315">
        <f t="shared" si="0"/>
        <v>435</v>
      </c>
      <c r="R13" s="261">
        <f t="shared" si="1"/>
        <v>4</v>
      </c>
    </row>
    <row r="14" spans="1:18" ht="16.5" customHeight="1" x14ac:dyDescent="0.25">
      <c r="A14" s="655" t="s">
        <v>43</v>
      </c>
      <c r="B14" s="162" t="s">
        <v>11</v>
      </c>
      <c r="C14" s="26" t="s">
        <v>430</v>
      </c>
      <c r="D14" s="26" t="s">
        <v>82</v>
      </c>
      <c r="E14" s="81">
        <v>2009</v>
      </c>
      <c r="F14" s="164" t="s">
        <v>506</v>
      </c>
      <c r="G14" s="342">
        <v>34</v>
      </c>
      <c r="H14" s="81"/>
      <c r="I14" s="164">
        <v>60</v>
      </c>
      <c r="J14" s="259">
        <v>75</v>
      </c>
      <c r="K14" s="81">
        <v>80</v>
      </c>
      <c r="L14" s="81">
        <v>59</v>
      </c>
      <c r="M14" s="81"/>
      <c r="N14" s="81"/>
      <c r="O14" s="465"/>
      <c r="P14" s="279">
        <v>20</v>
      </c>
      <c r="Q14" s="315">
        <f t="shared" si="0"/>
        <v>378</v>
      </c>
      <c r="R14" s="261">
        <f t="shared" si="1"/>
        <v>7</v>
      </c>
    </row>
    <row r="15" spans="1:18" ht="16.5" customHeight="1" x14ac:dyDescent="0.25">
      <c r="A15" s="655" t="s">
        <v>44</v>
      </c>
      <c r="B15" s="800" t="s">
        <v>71</v>
      </c>
      <c r="C15" s="26" t="s">
        <v>171</v>
      </c>
      <c r="D15" s="26" t="s">
        <v>162</v>
      </c>
      <c r="E15" s="81">
        <v>2009</v>
      </c>
      <c r="F15" s="164" t="s">
        <v>506</v>
      </c>
      <c r="G15" s="343"/>
      <c r="H15" s="82"/>
      <c r="I15" s="165"/>
      <c r="J15" s="275"/>
      <c r="K15" s="82"/>
      <c r="L15" s="81">
        <v>210</v>
      </c>
      <c r="M15" s="82"/>
      <c r="N15" s="81">
        <v>100</v>
      </c>
      <c r="O15" s="465"/>
      <c r="P15" s="279">
        <v>40</v>
      </c>
      <c r="Q15" s="315">
        <f t="shared" si="0"/>
        <v>370</v>
      </c>
      <c r="R15" s="261">
        <f t="shared" si="1"/>
        <v>6</v>
      </c>
    </row>
    <row r="16" spans="1:18" ht="16.5" customHeight="1" x14ac:dyDescent="0.25">
      <c r="A16" s="655" t="s">
        <v>45</v>
      </c>
      <c r="B16" s="162" t="s">
        <v>71</v>
      </c>
      <c r="C16" s="26" t="s">
        <v>832</v>
      </c>
      <c r="D16" s="26" t="s">
        <v>173</v>
      </c>
      <c r="E16" s="81">
        <v>2009</v>
      </c>
      <c r="F16" s="164" t="s">
        <v>506</v>
      </c>
      <c r="G16" s="342"/>
      <c r="H16" s="81"/>
      <c r="I16" s="638"/>
      <c r="J16" s="637"/>
      <c r="K16" s="79"/>
      <c r="L16" s="79">
        <v>195</v>
      </c>
      <c r="M16" s="79"/>
      <c r="N16" s="79">
        <v>100</v>
      </c>
      <c r="O16" s="1495"/>
      <c r="P16" s="928">
        <v>20</v>
      </c>
      <c r="Q16" s="315">
        <f t="shared" si="0"/>
        <v>335</v>
      </c>
      <c r="R16" s="261">
        <f t="shared" si="1"/>
        <v>4</v>
      </c>
    </row>
    <row r="17" spans="1:18" ht="16.5" customHeight="1" x14ac:dyDescent="0.25">
      <c r="A17" s="655" t="s">
        <v>46</v>
      </c>
      <c r="B17" s="800" t="s">
        <v>71</v>
      </c>
      <c r="C17" s="26" t="s">
        <v>143</v>
      </c>
      <c r="D17" s="26" t="s">
        <v>94</v>
      </c>
      <c r="E17" s="81">
        <v>2009</v>
      </c>
      <c r="F17" s="164" t="s">
        <v>506</v>
      </c>
      <c r="G17" s="342"/>
      <c r="H17" s="81"/>
      <c r="I17" s="638"/>
      <c r="J17" s="637"/>
      <c r="K17" s="80"/>
      <c r="L17" s="80"/>
      <c r="M17" s="79">
        <v>86</v>
      </c>
      <c r="N17" s="79">
        <v>70</v>
      </c>
      <c r="O17" s="1495">
        <v>90</v>
      </c>
      <c r="P17" s="928">
        <v>10</v>
      </c>
      <c r="Q17" s="315">
        <f t="shared" si="0"/>
        <v>286</v>
      </c>
      <c r="R17" s="261">
        <f t="shared" si="1"/>
        <v>4</v>
      </c>
    </row>
    <row r="18" spans="1:18" ht="16.5" customHeight="1" x14ac:dyDescent="0.25">
      <c r="A18" s="655" t="s">
        <v>47</v>
      </c>
      <c r="B18" s="162" t="s">
        <v>13</v>
      </c>
      <c r="C18" s="26" t="s">
        <v>157</v>
      </c>
      <c r="D18" s="26" t="s">
        <v>73</v>
      </c>
      <c r="E18" s="81">
        <v>2009</v>
      </c>
      <c r="F18" s="164" t="s">
        <v>506</v>
      </c>
      <c r="G18" s="342">
        <v>90</v>
      </c>
      <c r="H18" s="81">
        <v>90</v>
      </c>
      <c r="I18" s="638"/>
      <c r="J18" s="637">
        <v>70</v>
      </c>
      <c r="K18" s="79"/>
      <c r="L18" s="79"/>
      <c r="M18" s="79"/>
      <c r="N18" s="79"/>
      <c r="O18" s="1495"/>
      <c r="P18" s="928"/>
      <c r="Q18" s="315">
        <f t="shared" si="0"/>
        <v>280</v>
      </c>
      <c r="R18" s="261">
        <f t="shared" si="1"/>
        <v>3</v>
      </c>
    </row>
    <row r="19" spans="1:18" ht="16.5" customHeight="1" x14ac:dyDescent="0.25">
      <c r="A19" s="655" t="s">
        <v>48</v>
      </c>
      <c r="B19" s="161" t="s">
        <v>608</v>
      </c>
      <c r="C19" s="83" t="s">
        <v>484</v>
      </c>
      <c r="D19" s="83" t="s">
        <v>131</v>
      </c>
      <c r="E19" s="82">
        <v>2010</v>
      </c>
      <c r="F19" s="165" t="s">
        <v>506</v>
      </c>
      <c r="G19" s="342"/>
      <c r="H19" s="81"/>
      <c r="I19" s="638"/>
      <c r="J19" s="637"/>
      <c r="K19" s="79"/>
      <c r="L19" s="80">
        <v>260</v>
      </c>
      <c r="M19" s="79"/>
      <c r="N19" s="79"/>
      <c r="O19" s="1495"/>
      <c r="P19" s="928"/>
      <c r="Q19" s="315">
        <f>SUM(G19:N19)+(R19*10)</f>
        <v>260</v>
      </c>
      <c r="R19" s="261">
        <f>COUNTA(G19:J19)+(P19/10)</f>
        <v>0</v>
      </c>
    </row>
    <row r="20" spans="1:18" x14ac:dyDescent="0.25">
      <c r="A20" s="655" t="s">
        <v>49</v>
      </c>
      <c r="B20" s="162" t="s">
        <v>92</v>
      </c>
      <c r="C20" s="26" t="s">
        <v>132</v>
      </c>
      <c r="D20" s="26" t="s">
        <v>142</v>
      </c>
      <c r="E20" s="81">
        <v>2009</v>
      </c>
      <c r="F20" s="164" t="s">
        <v>506</v>
      </c>
      <c r="G20" s="342">
        <v>65</v>
      </c>
      <c r="H20" s="81"/>
      <c r="I20" s="638"/>
      <c r="J20" s="637"/>
      <c r="K20" s="79"/>
      <c r="L20" s="79">
        <v>81</v>
      </c>
      <c r="M20" s="79"/>
      <c r="N20" s="79">
        <v>65</v>
      </c>
      <c r="O20" s="1495"/>
      <c r="P20" s="928"/>
      <c r="Q20" s="315">
        <f>SUM(G20:O20)+(R20*10)</f>
        <v>241</v>
      </c>
      <c r="R20" s="261">
        <f>COUNTA(G20:O20)+(P20/10)</f>
        <v>3</v>
      </c>
    </row>
    <row r="21" spans="1:18" x14ac:dyDescent="0.25">
      <c r="A21" s="655" t="s">
        <v>50</v>
      </c>
      <c r="B21" s="162" t="s">
        <v>71</v>
      </c>
      <c r="C21" s="26" t="s">
        <v>122</v>
      </c>
      <c r="D21" s="26" t="s">
        <v>82</v>
      </c>
      <c r="E21" s="81">
        <v>2008</v>
      </c>
      <c r="F21" s="164" t="s">
        <v>506</v>
      </c>
      <c r="G21" s="342"/>
      <c r="H21" s="81"/>
      <c r="I21" s="638"/>
      <c r="J21" s="637"/>
      <c r="K21" s="79"/>
      <c r="L21" s="79">
        <v>230</v>
      </c>
      <c r="M21" s="79"/>
      <c r="N21" s="79"/>
      <c r="O21" s="1495"/>
      <c r="P21" s="928"/>
      <c r="Q21" s="315">
        <f>SUM(G21:N21)+(R21*10)</f>
        <v>240</v>
      </c>
      <c r="R21" s="261">
        <f>COUNTA(G21:O21)+(P21/10)</f>
        <v>1</v>
      </c>
    </row>
    <row r="22" spans="1:18" x14ac:dyDescent="0.25">
      <c r="A22" s="655" t="s">
        <v>51</v>
      </c>
      <c r="B22" s="162" t="s">
        <v>92</v>
      </c>
      <c r="C22" s="26" t="s">
        <v>111</v>
      </c>
      <c r="D22" s="26" t="s">
        <v>112</v>
      </c>
      <c r="E22" s="81">
        <v>2010</v>
      </c>
      <c r="F22" s="164" t="s">
        <v>506</v>
      </c>
      <c r="G22" s="342"/>
      <c r="H22" s="81"/>
      <c r="I22" s="638"/>
      <c r="J22" s="637"/>
      <c r="K22" s="79"/>
      <c r="L22" s="79">
        <v>72</v>
      </c>
      <c r="M22" s="79">
        <v>98</v>
      </c>
      <c r="N22" s="79">
        <v>60</v>
      </c>
      <c r="O22" s="1495"/>
      <c r="P22" s="928"/>
      <c r="Q22" s="315">
        <f>SUM(G22:N22)+(R22*10)</f>
        <v>230</v>
      </c>
      <c r="R22" s="261">
        <f>COUNTA(G22:J22)+(P22/10)</f>
        <v>0</v>
      </c>
    </row>
    <row r="23" spans="1:18" x14ac:dyDescent="0.25">
      <c r="A23" s="655" t="s">
        <v>52</v>
      </c>
      <c r="B23" s="800" t="s">
        <v>71</v>
      </c>
      <c r="C23" s="26" t="s">
        <v>122</v>
      </c>
      <c r="D23" s="26" t="s">
        <v>515</v>
      </c>
      <c r="E23" s="81">
        <v>2010</v>
      </c>
      <c r="F23" s="164" t="s">
        <v>506</v>
      </c>
      <c r="G23" s="342"/>
      <c r="H23" s="81">
        <v>60</v>
      </c>
      <c r="I23" s="164"/>
      <c r="J23" s="259"/>
      <c r="K23" s="81"/>
      <c r="L23" s="81"/>
      <c r="M23" s="81">
        <v>81</v>
      </c>
      <c r="N23" s="81"/>
      <c r="O23" s="465"/>
      <c r="P23" s="279">
        <v>40</v>
      </c>
      <c r="Q23" s="315">
        <f t="shared" ref="Q23:Q46" si="2">SUM(G23:O23)+(R23*10)</f>
        <v>201</v>
      </c>
      <c r="R23" s="261">
        <f t="shared" ref="R23:R47" si="3">COUNTA(G23:O23)+(P23/10)</f>
        <v>6</v>
      </c>
    </row>
    <row r="24" spans="1:18" x14ac:dyDescent="0.25">
      <c r="A24" s="655" t="s">
        <v>53</v>
      </c>
      <c r="B24" s="161" t="s">
        <v>988</v>
      </c>
      <c r="C24" s="83" t="s">
        <v>140</v>
      </c>
      <c r="D24" s="83" t="s">
        <v>141</v>
      </c>
      <c r="E24" s="82">
        <v>2008</v>
      </c>
      <c r="F24" s="165" t="s">
        <v>506</v>
      </c>
      <c r="G24" s="342"/>
      <c r="H24" s="81"/>
      <c r="I24" s="638"/>
      <c r="J24" s="637"/>
      <c r="K24" s="79"/>
      <c r="L24" s="80">
        <v>180</v>
      </c>
      <c r="M24" s="79"/>
      <c r="N24" s="79"/>
      <c r="O24" s="1495"/>
      <c r="P24" s="927">
        <v>10</v>
      </c>
      <c r="Q24" s="315">
        <f t="shared" si="2"/>
        <v>200</v>
      </c>
      <c r="R24" s="261">
        <f t="shared" si="3"/>
        <v>2</v>
      </c>
    </row>
    <row r="25" spans="1:18" x14ac:dyDescent="0.25">
      <c r="A25" s="655" t="s">
        <v>54</v>
      </c>
      <c r="B25" s="800" t="s">
        <v>71</v>
      </c>
      <c r="C25" s="26" t="s">
        <v>883</v>
      </c>
      <c r="D25" s="26" t="s">
        <v>78</v>
      </c>
      <c r="E25" s="81">
        <v>2010</v>
      </c>
      <c r="F25" s="164" t="s">
        <v>506</v>
      </c>
      <c r="G25" s="342"/>
      <c r="H25" s="81"/>
      <c r="I25" s="164"/>
      <c r="J25" s="259"/>
      <c r="K25" s="81"/>
      <c r="L25" s="81">
        <v>90</v>
      </c>
      <c r="M25" s="81"/>
      <c r="N25" s="81">
        <v>70</v>
      </c>
      <c r="O25" s="465"/>
      <c r="P25" s="279">
        <v>20</v>
      </c>
      <c r="Q25" s="315">
        <f t="shared" si="2"/>
        <v>200</v>
      </c>
      <c r="R25" s="261">
        <f t="shared" si="3"/>
        <v>4</v>
      </c>
    </row>
    <row r="26" spans="1:18" x14ac:dyDescent="0.25">
      <c r="A26" s="655" t="s">
        <v>55</v>
      </c>
      <c r="B26" s="800" t="s">
        <v>763</v>
      </c>
      <c r="C26" s="26" t="s">
        <v>986</v>
      </c>
      <c r="D26" s="26" t="s">
        <v>112</v>
      </c>
      <c r="E26" s="81">
        <v>2008</v>
      </c>
      <c r="F26" s="164" t="s">
        <v>506</v>
      </c>
      <c r="G26" s="343"/>
      <c r="H26" s="82"/>
      <c r="I26" s="165"/>
      <c r="J26" s="259">
        <v>85</v>
      </c>
      <c r="K26" s="81">
        <v>65</v>
      </c>
      <c r="L26" s="81"/>
      <c r="M26" s="81"/>
      <c r="N26" s="81"/>
      <c r="O26" s="465"/>
      <c r="P26" s="279"/>
      <c r="Q26" s="315">
        <f t="shared" si="2"/>
        <v>170</v>
      </c>
      <c r="R26" s="261">
        <f t="shared" si="3"/>
        <v>2</v>
      </c>
    </row>
    <row r="27" spans="1:18" x14ac:dyDescent="0.25">
      <c r="A27" s="655" t="s">
        <v>56</v>
      </c>
      <c r="B27" s="800" t="s">
        <v>987</v>
      </c>
      <c r="C27" s="26" t="s">
        <v>989</v>
      </c>
      <c r="D27" s="26" t="s">
        <v>126</v>
      </c>
      <c r="E27" s="81">
        <v>2009</v>
      </c>
      <c r="F27" s="164" t="s">
        <v>506</v>
      </c>
      <c r="G27" s="343"/>
      <c r="H27" s="82"/>
      <c r="I27" s="165"/>
      <c r="J27" s="259">
        <v>80</v>
      </c>
      <c r="K27" s="81">
        <v>60</v>
      </c>
      <c r="L27" s="81"/>
      <c r="M27" s="81"/>
      <c r="N27" s="81"/>
      <c r="O27" s="465"/>
      <c r="P27" s="279"/>
      <c r="Q27" s="315">
        <f t="shared" si="2"/>
        <v>160</v>
      </c>
      <c r="R27" s="261">
        <f t="shared" si="3"/>
        <v>2</v>
      </c>
    </row>
    <row r="28" spans="1:18" x14ac:dyDescent="0.25">
      <c r="A28" s="655" t="s">
        <v>57</v>
      </c>
      <c r="B28" s="162" t="s">
        <v>9</v>
      </c>
      <c r="C28" s="26" t="s">
        <v>512</v>
      </c>
      <c r="D28" s="26" t="s">
        <v>142</v>
      </c>
      <c r="E28" s="81">
        <v>2010</v>
      </c>
      <c r="F28" s="638" t="s">
        <v>506</v>
      </c>
      <c r="G28" s="342">
        <v>48</v>
      </c>
      <c r="H28" s="81"/>
      <c r="I28" s="638">
        <v>70</v>
      </c>
      <c r="J28" s="637"/>
      <c r="K28" s="79"/>
      <c r="L28" s="79"/>
      <c r="M28" s="79"/>
      <c r="N28" s="79"/>
      <c r="O28" s="1495"/>
      <c r="P28" s="928"/>
      <c r="Q28" s="315">
        <f t="shared" si="2"/>
        <v>138</v>
      </c>
      <c r="R28" s="261">
        <f t="shared" si="3"/>
        <v>2</v>
      </c>
    </row>
    <row r="29" spans="1:18" x14ac:dyDescent="0.25">
      <c r="A29" s="655" t="s">
        <v>58</v>
      </c>
      <c r="B29" s="162" t="s">
        <v>11</v>
      </c>
      <c r="C29" s="26" t="s">
        <v>177</v>
      </c>
      <c r="D29" s="26" t="s">
        <v>78</v>
      </c>
      <c r="E29" s="81">
        <v>2009</v>
      </c>
      <c r="F29" s="164" t="s">
        <v>506</v>
      </c>
      <c r="G29" s="342">
        <v>51</v>
      </c>
      <c r="H29" s="81"/>
      <c r="I29" s="638"/>
      <c r="J29" s="637">
        <v>60</v>
      </c>
      <c r="K29" s="79"/>
      <c r="L29" s="79"/>
      <c r="M29" s="79"/>
      <c r="N29" s="79"/>
      <c r="O29" s="1495"/>
      <c r="P29" s="928"/>
      <c r="Q29" s="315">
        <f t="shared" si="2"/>
        <v>131</v>
      </c>
      <c r="R29" s="261">
        <f t="shared" si="3"/>
        <v>2</v>
      </c>
    </row>
    <row r="30" spans="1:18" x14ac:dyDescent="0.25">
      <c r="A30" s="655" t="s">
        <v>59</v>
      </c>
      <c r="B30" s="800" t="s">
        <v>71</v>
      </c>
      <c r="C30" s="503" t="s">
        <v>449</v>
      </c>
      <c r="D30" s="26" t="s">
        <v>73</v>
      </c>
      <c r="E30" s="79">
        <v>2007</v>
      </c>
      <c r="F30" s="638" t="s">
        <v>506</v>
      </c>
      <c r="G30" s="342"/>
      <c r="H30" s="81"/>
      <c r="I30" s="638"/>
      <c r="J30" s="637"/>
      <c r="K30" s="79"/>
      <c r="L30" s="79"/>
      <c r="M30" s="79"/>
      <c r="N30" s="79">
        <v>100</v>
      </c>
      <c r="O30" s="1495"/>
      <c r="P30" s="928">
        <v>20</v>
      </c>
      <c r="Q30" s="315">
        <f t="shared" si="2"/>
        <v>130</v>
      </c>
      <c r="R30" s="261">
        <f t="shared" si="3"/>
        <v>3</v>
      </c>
    </row>
    <row r="31" spans="1:18" x14ac:dyDescent="0.25">
      <c r="A31" s="655" t="s">
        <v>60</v>
      </c>
      <c r="B31" s="162" t="s">
        <v>11</v>
      </c>
      <c r="C31" s="26" t="s">
        <v>135</v>
      </c>
      <c r="D31" s="26" t="s">
        <v>136</v>
      </c>
      <c r="E31" s="81">
        <v>2008</v>
      </c>
      <c r="F31" s="164" t="s">
        <v>506</v>
      </c>
      <c r="G31" s="342">
        <v>115</v>
      </c>
      <c r="H31" s="81"/>
      <c r="I31" s="164"/>
      <c r="J31" s="259"/>
      <c r="K31" s="81"/>
      <c r="L31" s="81"/>
      <c r="M31" s="81"/>
      <c r="N31" s="81"/>
      <c r="O31" s="465"/>
      <c r="P31" s="279"/>
      <c r="Q31" s="315">
        <f t="shared" si="2"/>
        <v>125</v>
      </c>
      <c r="R31" s="261">
        <f t="shared" si="3"/>
        <v>1</v>
      </c>
    </row>
    <row r="32" spans="1:18" x14ac:dyDescent="0.25">
      <c r="A32" s="655" t="s">
        <v>61</v>
      </c>
      <c r="B32" s="161" t="s">
        <v>11</v>
      </c>
      <c r="C32" s="83" t="s">
        <v>130</v>
      </c>
      <c r="D32" s="83" t="s">
        <v>131</v>
      </c>
      <c r="E32" s="82">
        <v>2008</v>
      </c>
      <c r="F32" s="165" t="s">
        <v>506</v>
      </c>
      <c r="G32" s="343"/>
      <c r="H32" s="82">
        <v>100</v>
      </c>
      <c r="I32" s="165"/>
      <c r="J32" s="275"/>
      <c r="K32" s="82"/>
      <c r="L32" s="82"/>
      <c r="M32" s="82"/>
      <c r="N32" s="82"/>
      <c r="O32" s="85"/>
      <c r="P32" s="261"/>
      <c r="Q32" s="315">
        <f t="shared" si="2"/>
        <v>110</v>
      </c>
      <c r="R32" s="261">
        <f t="shared" si="3"/>
        <v>1</v>
      </c>
    </row>
    <row r="33" spans="1:19" x14ac:dyDescent="0.25">
      <c r="A33" s="655" t="s">
        <v>62</v>
      </c>
      <c r="B33" s="162" t="s">
        <v>11</v>
      </c>
      <c r="C33" s="26" t="s">
        <v>764</v>
      </c>
      <c r="D33" s="26" t="s">
        <v>112</v>
      </c>
      <c r="E33" s="81">
        <v>2010</v>
      </c>
      <c r="F33" s="164" t="s">
        <v>506</v>
      </c>
      <c r="G33" s="342">
        <v>32</v>
      </c>
      <c r="H33" s="81"/>
      <c r="I33" s="638">
        <v>57</v>
      </c>
      <c r="J33" s="637"/>
      <c r="K33" s="79"/>
      <c r="L33" s="79"/>
      <c r="M33" s="79"/>
      <c r="N33" s="79"/>
      <c r="O33" s="1495"/>
      <c r="P33" s="928"/>
      <c r="Q33" s="315">
        <f t="shared" si="2"/>
        <v>109</v>
      </c>
      <c r="R33" s="261">
        <f t="shared" si="3"/>
        <v>2</v>
      </c>
    </row>
    <row r="34" spans="1:19" x14ac:dyDescent="0.25">
      <c r="A34" s="655" t="s">
        <v>63</v>
      </c>
      <c r="B34" s="162" t="s">
        <v>10</v>
      </c>
      <c r="C34" s="26" t="s">
        <v>835</v>
      </c>
      <c r="D34" s="26" t="s">
        <v>94</v>
      </c>
      <c r="E34" s="81">
        <v>2007</v>
      </c>
      <c r="F34" s="164" t="s">
        <v>506</v>
      </c>
      <c r="G34" s="342">
        <v>30</v>
      </c>
      <c r="H34" s="81">
        <v>57</v>
      </c>
      <c r="I34" s="638"/>
      <c r="J34" s="637"/>
      <c r="K34" s="79"/>
      <c r="L34" s="79"/>
      <c r="M34" s="79"/>
      <c r="N34" s="79"/>
      <c r="O34" s="1495"/>
      <c r="P34" s="928"/>
      <c r="Q34" s="315">
        <f t="shared" si="2"/>
        <v>107</v>
      </c>
      <c r="R34" s="261">
        <f t="shared" si="3"/>
        <v>2</v>
      </c>
    </row>
    <row r="35" spans="1:19" x14ac:dyDescent="0.25">
      <c r="A35" s="655" t="s">
        <v>64</v>
      </c>
      <c r="B35" s="162" t="s">
        <v>462</v>
      </c>
      <c r="C35" s="26" t="s">
        <v>138</v>
      </c>
      <c r="D35" s="26" t="s">
        <v>80</v>
      </c>
      <c r="E35" s="81">
        <v>2010</v>
      </c>
      <c r="F35" s="164" t="s">
        <v>506</v>
      </c>
      <c r="G35" s="342"/>
      <c r="H35" s="81"/>
      <c r="I35" s="638">
        <v>65</v>
      </c>
      <c r="J35" s="637"/>
      <c r="K35" s="79"/>
      <c r="L35" s="79"/>
      <c r="M35" s="79"/>
      <c r="N35" s="79"/>
      <c r="O35" s="1495"/>
      <c r="P35" s="928"/>
      <c r="Q35" s="315">
        <f t="shared" si="2"/>
        <v>75</v>
      </c>
      <c r="R35" s="261">
        <f t="shared" si="3"/>
        <v>1</v>
      </c>
    </row>
    <row r="36" spans="1:19" x14ac:dyDescent="0.25">
      <c r="A36" s="655" t="s">
        <v>97</v>
      </c>
      <c r="B36" s="162" t="s">
        <v>11</v>
      </c>
      <c r="C36" s="26" t="s">
        <v>1022</v>
      </c>
      <c r="D36" s="26" t="s">
        <v>89</v>
      </c>
      <c r="E36" s="81">
        <v>2009</v>
      </c>
      <c r="F36" s="164" t="s">
        <v>506</v>
      </c>
      <c r="G36" s="342"/>
      <c r="H36" s="81"/>
      <c r="I36" s="164"/>
      <c r="J36" s="259"/>
      <c r="K36" s="81">
        <v>57</v>
      </c>
      <c r="L36" s="81"/>
      <c r="M36" s="81"/>
      <c r="N36" s="81"/>
      <c r="O36" s="465"/>
      <c r="P36" s="279"/>
      <c r="Q36" s="315">
        <f t="shared" si="2"/>
        <v>67</v>
      </c>
      <c r="R36" s="261">
        <f t="shared" si="3"/>
        <v>1</v>
      </c>
    </row>
    <row r="37" spans="1:19" x14ac:dyDescent="0.25">
      <c r="A37" s="655" t="s">
        <v>98</v>
      </c>
      <c r="B37" s="801" t="s">
        <v>71</v>
      </c>
      <c r="C37" s="83" t="s">
        <v>123</v>
      </c>
      <c r="D37" s="83" t="s">
        <v>124</v>
      </c>
      <c r="E37" s="82">
        <v>2009</v>
      </c>
      <c r="F37" s="165" t="s">
        <v>506</v>
      </c>
      <c r="G37" s="343"/>
      <c r="H37" s="82"/>
      <c r="I37" s="165"/>
      <c r="J37" s="275"/>
      <c r="K37" s="82"/>
      <c r="L37" s="82"/>
      <c r="M37" s="82"/>
      <c r="N37" s="82"/>
      <c r="O37" s="85"/>
      <c r="P37" s="261">
        <v>50</v>
      </c>
      <c r="Q37" s="315">
        <f t="shared" si="2"/>
        <v>50</v>
      </c>
      <c r="R37" s="261">
        <f t="shared" si="3"/>
        <v>5</v>
      </c>
    </row>
    <row r="38" spans="1:19" x14ac:dyDescent="0.25">
      <c r="A38" s="655" t="s">
        <v>99</v>
      </c>
      <c r="B38" s="162" t="s">
        <v>11</v>
      </c>
      <c r="C38" s="26" t="s">
        <v>720</v>
      </c>
      <c r="D38" s="26" t="s">
        <v>346</v>
      </c>
      <c r="E38" s="81">
        <v>2010</v>
      </c>
      <c r="F38" s="164" t="s">
        <v>506</v>
      </c>
      <c r="G38" s="342">
        <v>39</v>
      </c>
      <c r="H38" s="81"/>
      <c r="I38" s="638"/>
      <c r="J38" s="637"/>
      <c r="K38" s="80"/>
      <c r="L38" s="80"/>
      <c r="M38" s="79"/>
      <c r="N38" s="80"/>
      <c r="O38" s="1185"/>
      <c r="P38" s="927"/>
      <c r="Q38" s="315">
        <f t="shared" si="2"/>
        <v>49</v>
      </c>
      <c r="R38" s="261">
        <f t="shared" si="3"/>
        <v>1</v>
      </c>
    </row>
    <row r="39" spans="1:19" x14ac:dyDescent="0.25">
      <c r="A39" s="655" t="s">
        <v>100</v>
      </c>
      <c r="B39" s="162" t="s">
        <v>71</v>
      </c>
      <c r="C39" s="26" t="s">
        <v>120</v>
      </c>
      <c r="D39" s="26" t="s">
        <v>121</v>
      </c>
      <c r="E39" s="81">
        <v>2010</v>
      </c>
      <c r="F39" s="164" t="s">
        <v>506</v>
      </c>
      <c r="G39" s="342"/>
      <c r="H39" s="81"/>
      <c r="I39" s="638"/>
      <c r="J39" s="637"/>
      <c r="K39" s="79"/>
      <c r="L39" s="79"/>
      <c r="M39" s="79"/>
      <c r="N39" s="79"/>
      <c r="O39" s="1495"/>
      <c r="P39" s="928">
        <v>30</v>
      </c>
      <c r="Q39" s="315">
        <f t="shared" si="2"/>
        <v>30</v>
      </c>
      <c r="R39" s="261">
        <f t="shared" si="3"/>
        <v>3</v>
      </c>
    </row>
    <row r="40" spans="1:19" x14ac:dyDescent="0.25">
      <c r="A40" s="655" t="s">
        <v>101</v>
      </c>
      <c r="B40" s="162" t="s">
        <v>71</v>
      </c>
      <c r="C40" s="26" t="s">
        <v>755</v>
      </c>
      <c r="D40" s="26" t="s">
        <v>82</v>
      </c>
      <c r="E40" s="81">
        <v>2010</v>
      </c>
      <c r="F40" s="164" t="s">
        <v>506</v>
      </c>
      <c r="G40" s="342"/>
      <c r="H40" s="81"/>
      <c r="I40" s="638"/>
      <c r="J40" s="637"/>
      <c r="K40" s="79"/>
      <c r="L40" s="79"/>
      <c r="M40" s="79"/>
      <c r="N40" s="79"/>
      <c r="O40" s="1495"/>
      <c r="P40" s="928">
        <v>30</v>
      </c>
      <c r="Q40" s="315">
        <f t="shared" si="2"/>
        <v>30</v>
      </c>
      <c r="R40" s="261">
        <f t="shared" si="3"/>
        <v>3</v>
      </c>
    </row>
    <row r="41" spans="1:19" x14ac:dyDescent="0.25">
      <c r="A41" s="655" t="s">
        <v>102</v>
      </c>
      <c r="B41" s="800" t="s">
        <v>609</v>
      </c>
      <c r="C41" s="26" t="s">
        <v>754</v>
      </c>
      <c r="D41" s="26" t="s">
        <v>81</v>
      </c>
      <c r="E41" s="81">
        <v>2009</v>
      </c>
      <c r="F41" s="164" t="s">
        <v>506</v>
      </c>
      <c r="G41" s="342"/>
      <c r="H41" s="81"/>
      <c r="I41" s="164"/>
      <c r="J41" s="259"/>
      <c r="K41" s="81"/>
      <c r="L41" s="81"/>
      <c r="M41" s="81"/>
      <c r="N41" s="81"/>
      <c r="O41" s="465"/>
      <c r="P41" s="279">
        <v>20</v>
      </c>
      <c r="Q41" s="315">
        <f t="shared" si="2"/>
        <v>20</v>
      </c>
      <c r="R41" s="261">
        <f t="shared" si="3"/>
        <v>2</v>
      </c>
    </row>
    <row r="42" spans="1:19" x14ac:dyDescent="0.25">
      <c r="A42" s="655" t="s">
        <v>103</v>
      </c>
      <c r="B42" s="162" t="s">
        <v>608</v>
      </c>
      <c r="C42" s="26" t="s">
        <v>621</v>
      </c>
      <c r="D42" s="26" t="s">
        <v>81</v>
      </c>
      <c r="E42" s="81">
        <v>2010</v>
      </c>
      <c r="F42" s="164" t="s">
        <v>506</v>
      </c>
      <c r="G42" s="342"/>
      <c r="H42" s="81"/>
      <c r="I42" s="638"/>
      <c r="J42" s="637"/>
      <c r="K42" s="79"/>
      <c r="L42" s="79"/>
      <c r="M42" s="79"/>
      <c r="N42" s="79"/>
      <c r="O42" s="1495"/>
      <c r="P42" s="928">
        <v>20</v>
      </c>
      <c r="Q42" s="315">
        <f t="shared" si="2"/>
        <v>20</v>
      </c>
      <c r="R42" s="261">
        <f t="shared" si="3"/>
        <v>2</v>
      </c>
    </row>
    <row r="43" spans="1:19" ht="15.75" customHeight="1" x14ac:dyDescent="0.25">
      <c r="A43" s="655" t="s">
        <v>104</v>
      </c>
      <c r="B43" s="800" t="s">
        <v>71</v>
      </c>
      <c r="C43" s="26" t="s">
        <v>509</v>
      </c>
      <c r="D43" s="26" t="s">
        <v>762</v>
      </c>
      <c r="E43" s="81">
        <v>2009</v>
      </c>
      <c r="F43" s="164" t="s">
        <v>506</v>
      </c>
      <c r="G43" s="342"/>
      <c r="H43" s="81"/>
      <c r="I43" s="638"/>
      <c r="J43" s="637"/>
      <c r="K43" s="79"/>
      <c r="L43" s="79"/>
      <c r="M43" s="79"/>
      <c r="N43" s="79"/>
      <c r="O43" s="1495"/>
      <c r="P43" s="928">
        <v>20</v>
      </c>
      <c r="Q43" s="315">
        <f t="shared" si="2"/>
        <v>20</v>
      </c>
      <c r="R43" s="261">
        <f t="shared" si="3"/>
        <v>2</v>
      </c>
    </row>
    <row r="44" spans="1:19" ht="16.5" customHeight="1" x14ac:dyDescent="0.25">
      <c r="A44" s="655" t="s">
        <v>105</v>
      </c>
      <c r="B44" s="162" t="s">
        <v>71</v>
      </c>
      <c r="C44" s="26" t="s">
        <v>172</v>
      </c>
      <c r="D44" s="26" t="s">
        <v>173</v>
      </c>
      <c r="E44" s="81">
        <v>2010</v>
      </c>
      <c r="F44" s="164" t="s">
        <v>506</v>
      </c>
      <c r="G44" s="342"/>
      <c r="H44" s="81"/>
      <c r="I44" s="638"/>
      <c r="J44" s="637"/>
      <c r="K44" s="79"/>
      <c r="L44" s="79"/>
      <c r="M44" s="79"/>
      <c r="N44" s="79"/>
      <c r="O44" s="1495"/>
      <c r="P44" s="928">
        <v>20</v>
      </c>
      <c r="Q44" s="315">
        <f t="shared" si="2"/>
        <v>20</v>
      </c>
      <c r="R44" s="261">
        <f t="shared" si="3"/>
        <v>2</v>
      </c>
    </row>
    <row r="45" spans="1:19" x14ac:dyDescent="0.25">
      <c r="A45" s="655" t="s">
        <v>106</v>
      </c>
      <c r="B45" s="162" t="s">
        <v>608</v>
      </c>
      <c r="C45" s="26" t="s">
        <v>618</v>
      </c>
      <c r="D45" s="26" t="s">
        <v>89</v>
      </c>
      <c r="E45" s="81">
        <v>2010</v>
      </c>
      <c r="F45" s="164" t="s">
        <v>506</v>
      </c>
      <c r="G45" s="342"/>
      <c r="H45" s="81"/>
      <c r="I45" s="638"/>
      <c r="J45" s="637"/>
      <c r="K45" s="79"/>
      <c r="L45" s="79"/>
      <c r="M45" s="79"/>
      <c r="N45" s="79"/>
      <c r="O45" s="1495"/>
      <c r="P45" s="928">
        <v>10</v>
      </c>
      <c r="Q45" s="315">
        <f t="shared" si="2"/>
        <v>10</v>
      </c>
      <c r="R45" s="261">
        <f t="shared" si="3"/>
        <v>1</v>
      </c>
      <c r="S45" s="9"/>
    </row>
    <row r="46" spans="1:19" x14ac:dyDescent="0.25">
      <c r="A46" s="655" t="s">
        <v>107</v>
      </c>
      <c r="B46" s="162" t="s">
        <v>673</v>
      </c>
      <c r="C46" s="26" t="s">
        <v>867</v>
      </c>
      <c r="D46" s="26" t="s">
        <v>82</v>
      </c>
      <c r="E46" s="81">
        <v>2010</v>
      </c>
      <c r="F46" s="164" t="s">
        <v>506</v>
      </c>
      <c r="G46" s="342"/>
      <c r="H46" s="81"/>
      <c r="I46" s="638"/>
      <c r="J46" s="637"/>
      <c r="K46" s="79"/>
      <c r="L46" s="79"/>
      <c r="M46" s="79"/>
      <c r="N46" s="79"/>
      <c r="O46" s="1495"/>
      <c r="P46" s="928">
        <v>10</v>
      </c>
      <c r="Q46" s="315">
        <f t="shared" si="2"/>
        <v>10</v>
      </c>
      <c r="R46" s="261">
        <f t="shared" si="3"/>
        <v>1</v>
      </c>
      <c r="S46" s="9"/>
    </row>
    <row r="47" spans="1:19" x14ac:dyDescent="0.25">
      <c r="A47" s="655" t="s">
        <v>108</v>
      </c>
      <c r="B47" s="162" t="s">
        <v>71</v>
      </c>
      <c r="C47" s="26" t="s">
        <v>879</v>
      </c>
      <c r="D47" s="26" t="s">
        <v>75</v>
      </c>
      <c r="E47" s="81">
        <v>2007</v>
      </c>
      <c r="F47" s="164" t="s">
        <v>506</v>
      </c>
      <c r="G47" s="342"/>
      <c r="H47" s="81"/>
      <c r="I47" s="638"/>
      <c r="J47" s="637"/>
      <c r="K47" s="79"/>
      <c r="L47" s="79"/>
      <c r="M47" s="79"/>
      <c r="N47" s="79"/>
      <c r="O47" s="1495"/>
      <c r="P47" s="928">
        <v>10</v>
      </c>
      <c r="Q47" s="315">
        <f>SUM(G47:N47)+(R47*10)</f>
        <v>10</v>
      </c>
      <c r="R47" s="261">
        <f t="shared" si="3"/>
        <v>1</v>
      </c>
      <c r="S47" s="9"/>
    </row>
    <row r="48" spans="1:19" ht="0.75" customHeight="1" thickBot="1" x14ac:dyDescent="0.3">
      <c r="A48" s="655" t="s">
        <v>109</v>
      </c>
      <c r="B48" s="162" t="s">
        <v>9</v>
      </c>
      <c r="C48" s="26" t="s">
        <v>577</v>
      </c>
      <c r="D48" s="26" t="s">
        <v>578</v>
      </c>
      <c r="E48" s="164">
        <v>2010</v>
      </c>
      <c r="F48" s="465" t="s">
        <v>507</v>
      </c>
      <c r="G48" s="342"/>
      <c r="H48" s="81"/>
      <c r="I48" s="638"/>
      <c r="J48" s="637"/>
      <c r="K48" s="79"/>
      <c r="L48" s="79"/>
      <c r="M48" s="79"/>
      <c r="N48" s="79"/>
      <c r="O48" s="1495"/>
      <c r="P48" s="928"/>
      <c r="Q48" s="315">
        <f t="shared" ref="Q48:Q68" si="4">SUM(G48:N48)+(R48*10)</f>
        <v>0</v>
      </c>
      <c r="R48" s="261">
        <f t="shared" ref="R48:R68" si="5">COUNTA(G48:O48)+(P48/10)</f>
        <v>0</v>
      </c>
      <c r="S48" s="9"/>
    </row>
    <row r="49" spans="1:19" ht="16.5" hidden="1" thickBot="1" x14ac:dyDescent="0.3">
      <c r="A49" s="655" t="s">
        <v>110</v>
      </c>
      <c r="B49" s="162" t="s">
        <v>15</v>
      </c>
      <c r="C49" s="26" t="s">
        <v>146</v>
      </c>
      <c r="D49" s="26" t="s">
        <v>70</v>
      </c>
      <c r="E49" s="164">
        <v>2009</v>
      </c>
      <c r="F49" s="465" t="s">
        <v>506</v>
      </c>
      <c r="G49" s="342"/>
      <c r="H49" s="81"/>
      <c r="I49" s="164"/>
      <c r="J49" s="259"/>
      <c r="K49" s="81"/>
      <c r="L49" s="81"/>
      <c r="M49" s="82"/>
      <c r="N49" s="81"/>
      <c r="O49" s="465"/>
      <c r="P49" s="279"/>
      <c r="Q49" s="315">
        <f t="shared" si="4"/>
        <v>0</v>
      </c>
      <c r="R49" s="261">
        <f t="shared" si="5"/>
        <v>0</v>
      </c>
      <c r="S49" s="9"/>
    </row>
    <row r="50" spans="1:19" ht="16.5" hidden="1" thickBot="1" x14ac:dyDescent="0.3">
      <c r="A50" s="655" t="s">
        <v>329</v>
      </c>
      <c r="B50" s="162" t="s">
        <v>493</v>
      </c>
      <c r="C50" s="26" t="s">
        <v>181</v>
      </c>
      <c r="D50" s="26" t="s">
        <v>81</v>
      </c>
      <c r="E50" s="81">
        <v>2007</v>
      </c>
      <c r="F50" s="164" t="s">
        <v>506</v>
      </c>
      <c r="G50" s="342"/>
      <c r="H50" s="81"/>
      <c r="I50" s="638"/>
      <c r="J50" s="637"/>
      <c r="K50" s="79"/>
      <c r="L50" s="79"/>
      <c r="M50" s="79"/>
      <c r="N50" s="79"/>
      <c r="O50" s="1495"/>
      <c r="P50" s="928"/>
      <c r="Q50" s="315">
        <f t="shared" si="4"/>
        <v>0</v>
      </c>
      <c r="R50" s="261">
        <f t="shared" si="5"/>
        <v>0</v>
      </c>
      <c r="S50" s="9"/>
    </row>
    <row r="51" spans="1:19" ht="16.5" hidden="1" thickBot="1" x14ac:dyDescent="0.3">
      <c r="A51" s="655" t="s">
        <v>330</v>
      </c>
      <c r="B51" s="162" t="s">
        <v>608</v>
      </c>
      <c r="C51" s="26" t="s">
        <v>617</v>
      </c>
      <c r="D51" s="26" t="s">
        <v>96</v>
      </c>
      <c r="E51" s="81">
        <v>2010</v>
      </c>
      <c r="F51" s="164" t="s">
        <v>506</v>
      </c>
      <c r="G51" s="342"/>
      <c r="H51" s="81"/>
      <c r="I51" s="638"/>
      <c r="J51" s="637"/>
      <c r="K51" s="79"/>
      <c r="L51" s="79"/>
      <c r="M51" s="79"/>
      <c r="N51" s="79"/>
      <c r="O51" s="1495"/>
      <c r="P51" s="928"/>
      <c r="Q51" s="315">
        <f t="shared" si="4"/>
        <v>0</v>
      </c>
      <c r="R51" s="261">
        <f t="shared" si="5"/>
        <v>0</v>
      </c>
      <c r="S51" s="9"/>
    </row>
    <row r="52" spans="1:19" ht="16.5" hidden="1" thickBot="1" x14ac:dyDescent="0.3">
      <c r="A52" s="655" t="s">
        <v>331</v>
      </c>
      <c r="B52" s="162" t="s">
        <v>608</v>
      </c>
      <c r="C52" s="26" t="s">
        <v>615</v>
      </c>
      <c r="D52" s="26" t="s">
        <v>616</v>
      </c>
      <c r="E52" s="81">
        <v>2010</v>
      </c>
      <c r="F52" s="164" t="s">
        <v>506</v>
      </c>
      <c r="G52" s="342"/>
      <c r="H52" s="81"/>
      <c r="I52" s="638"/>
      <c r="J52" s="637"/>
      <c r="K52" s="79"/>
      <c r="L52" s="79"/>
      <c r="M52" s="79"/>
      <c r="N52" s="79"/>
      <c r="O52" s="1495"/>
      <c r="P52" s="928"/>
      <c r="Q52" s="315">
        <f t="shared" si="4"/>
        <v>0</v>
      </c>
      <c r="R52" s="261">
        <f t="shared" si="5"/>
        <v>0</v>
      </c>
      <c r="S52" s="9"/>
    </row>
    <row r="53" spans="1:19" ht="16.5" hidden="1" thickBot="1" x14ac:dyDescent="0.3">
      <c r="A53" s="655" t="s">
        <v>332</v>
      </c>
      <c r="B53" s="162" t="s">
        <v>14</v>
      </c>
      <c r="C53" s="26" t="s">
        <v>128</v>
      </c>
      <c r="D53" s="26" t="s">
        <v>81</v>
      </c>
      <c r="E53" s="81">
        <v>2009</v>
      </c>
      <c r="F53" s="164" t="s">
        <v>506</v>
      </c>
      <c r="G53" s="342"/>
      <c r="H53" s="81"/>
      <c r="I53" s="638"/>
      <c r="J53" s="637"/>
      <c r="K53" s="79"/>
      <c r="L53" s="79"/>
      <c r="M53" s="79"/>
      <c r="N53" s="79"/>
      <c r="O53" s="1495"/>
      <c r="P53" s="928"/>
      <c r="Q53" s="315">
        <f t="shared" si="4"/>
        <v>0</v>
      </c>
      <c r="R53" s="261">
        <f t="shared" si="5"/>
        <v>0</v>
      </c>
      <c r="S53" s="9"/>
    </row>
    <row r="54" spans="1:19" ht="16.5" hidden="1" thickBot="1" x14ac:dyDescent="0.3">
      <c r="A54" s="655" t="s">
        <v>333</v>
      </c>
      <c r="B54" s="800" t="s">
        <v>16</v>
      </c>
      <c r="C54" s="502" t="s">
        <v>494</v>
      </c>
      <c r="D54" s="26" t="s">
        <v>126</v>
      </c>
      <c r="E54" s="79">
        <v>2008</v>
      </c>
      <c r="F54" s="164" t="s">
        <v>506</v>
      </c>
      <c r="G54" s="342"/>
      <c r="H54" s="81"/>
      <c r="I54" s="165"/>
      <c r="J54" s="259"/>
      <c r="K54" s="81"/>
      <c r="L54" s="81"/>
      <c r="M54" s="81"/>
      <c r="N54" s="81"/>
      <c r="O54" s="465"/>
      <c r="P54" s="279"/>
      <c r="Q54" s="315">
        <f t="shared" si="4"/>
        <v>0</v>
      </c>
      <c r="R54" s="261">
        <f t="shared" si="5"/>
        <v>0</v>
      </c>
      <c r="S54" s="9"/>
    </row>
    <row r="55" spans="1:19" ht="16.5" hidden="1" thickBot="1" x14ac:dyDescent="0.3">
      <c r="A55" s="655" t="s">
        <v>334</v>
      </c>
      <c r="B55" s="162" t="s">
        <v>453</v>
      </c>
      <c r="C55" s="26" t="s">
        <v>487</v>
      </c>
      <c r="D55" s="26" t="s">
        <v>65</v>
      </c>
      <c r="E55" s="81">
        <v>2010</v>
      </c>
      <c r="F55" s="164" t="s">
        <v>506</v>
      </c>
      <c r="G55" s="342"/>
      <c r="H55" s="81"/>
      <c r="I55" s="638"/>
      <c r="J55" s="637"/>
      <c r="K55" s="79"/>
      <c r="L55" s="79"/>
      <c r="M55" s="79"/>
      <c r="N55" s="79"/>
      <c r="O55" s="1495"/>
      <c r="P55" s="928"/>
      <c r="Q55" s="315">
        <f t="shared" si="4"/>
        <v>0</v>
      </c>
      <c r="R55" s="261">
        <f t="shared" si="5"/>
        <v>0</v>
      </c>
      <c r="S55" s="9"/>
    </row>
    <row r="56" spans="1:19" ht="16.5" hidden="1" thickBot="1" x14ac:dyDescent="0.3">
      <c r="A56" s="655" t="s">
        <v>335</v>
      </c>
      <c r="B56" s="162" t="s">
        <v>92</v>
      </c>
      <c r="C56" s="26" t="s">
        <v>684</v>
      </c>
      <c r="D56" s="26" t="s">
        <v>80</v>
      </c>
      <c r="E56" s="81">
        <v>2010</v>
      </c>
      <c r="F56" s="164" t="s">
        <v>507</v>
      </c>
      <c r="G56" s="342"/>
      <c r="H56" s="81"/>
      <c r="I56" s="638"/>
      <c r="J56" s="637"/>
      <c r="K56" s="79"/>
      <c r="L56" s="79"/>
      <c r="M56" s="79"/>
      <c r="N56" s="79"/>
      <c r="O56" s="1495"/>
      <c r="P56" s="928"/>
      <c r="Q56" s="315">
        <f t="shared" si="4"/>
        <v>0</v>
      </c>
      <c r="R56" s="261">
        <f t="shared" si="5"/>
        <v>0</v>
      </c>
      <c r="S56" s="9"/>
    </row>
    <row r="57" spans="1:19" ht="16.5" hidden="1" thickBot="1" x14ac:dyDescent="0.3">
      <c r="A57" s="655" t="s">
        <v>353</v>
      </c>
      <c r="B57" s="801" t="s">
        <v>71</v>
      </c>
      <c r="C57" s="83" t="s">
        <v>715</v>
      </c>
      <c r="D57" s="83" t="s">
        <v>131</v>
      </c>
      <c r="E57" s="82">
        <v>2007</v>
      </c>
      <c r="F57" s="165" t="s">
        <v>506</v>
      </c>
      <c r="G57" s="342"/>
      <c r="H57" s="81"/>
      <c r="I57" s="638"/>
      <c r="J57" s="637"/>
      <c r="K57" s="79"/>
      <c r="L57" s="79"/>
      <c r="M57" s="79"/>
      <c r="N57" s="79"/>
      <c r="O57" s="1495"/>
      <c r="P57" s="928"/>
      <c r="Q57" s="315">
        <f t="shared" si="4"/>
        <v>0</v>
      </c>
      <c r="R57" s="261">
        <f t="shared" si="5"/>
        <v>0</v>
      </c>
      <c r="S57" s="9"/>
    </row>
    <row r="58" spans="1:19" ht="16.5" hidden="1" thickBot="1" x14ac:dyDescent="0.3">
      <c r="A58" s="655" t="s">
        <v>354</v>
      </c>
      <c r="B58" s="162" t="s">
        <v>129</v>
      </c>
      <c r="C58" s="26" t="s">
        <v>138</v>
      </c>
      <c r="D58" s="26" t="s">
        <v>139</v>
      </c>
      <c r="E58" s="81">
        <v>2010</v>
      </c>
      <c r="F58" s="164" t="s">
        <v>506</v>
      </c>
      <c r="G58" s="342"/>
      <c r="H58" s="81"/>
      <c r="I58" s="638"/>
      <c r="J58" s="637"/>
      <c r="K58" s="79"/>
      <c r="L58" s="79"/>
      <c r="M58" s="79"/>
      <c r="N58" s="79"/>
      <c r="O58" s="1495"/>
      <c r="P58" s="928"/>
      <c r="Q58" s="315">
        <f t="shared" si="4"/>
        <v>0</v>
      </c>
      <c r="R58" s="261">
        <f t="shared" si="5"/>
        <v>0</v>
      </c>
      <c r="S58" s="9"/>
    </row>
    <row r="59" spans="1:19" ht="16.5" hidden="1" thickBot="1" x14ac:dyDescent="0.3">
      <c r="A59" s="655" t="s">
        <v>355</v>
      </c>
      <c r="B59" s="162" t="s">
        <v>568</v>
      </c>
      <c r="C59" s="26" t="s">
        <v>596</v>
      </c>
      <c r="D59" s="26" t="s">
        <v>126</v>
      </c>
      <c r="E59" s="81">
        <v>2009</v>
      </c>
      <c r="F59" s="164" t="s">
        <v>506</v>
      </c>
      <c r="G59" s="342"/>
      <c r="H59" s="81"/>
      <c r="I59" s="638"/>
      <c r="J59" s="499"/>
      <c r="K59" s="80"/>
      <c r="L59" s="80"/>
      <c r="M59" s="80"/>
      <c r="N59" s="79"/>
      <c r="O59" s="1495"/>
      <c r="P59" s="927"/>
      <c r="Q59" s="315">
        <f t="shared" si="4"/>
        <v>0</v>
      </c>
      <c r="R59" s="261">
        <f t="shared" si="5"/>
        <v>0</v>
      </c>
      <c r="S59" s="9"/>
    </row>
    <row r="60" spans="1:19" ht="16.5" hidden="1" thickBot="1" x14ac:dyDescent="0.3">
      <c r="A60" s="655" t="s">
        <v>372</v>
      </c>
      <c r="B60" s="162" t="s">
        <v>9</v>
      </c>
      <c r="C60" s="26" t="s">
        <v>144</v>
      </c>
      <c r="D60" s="26" t="s">
        <v>89</v>
      </c>
      <c r="E60" s="81">
        <v>2010</v>
      </c>
      <c r="F60" s="164" t="s">
        <v>506</v>
      </c>
      <c r="G60" s="342"/>
      <c r="H60" s="81"/>
      <c r="I60" s="638"/>
      <c r="J60" s="637"/>
      <c r="K60" s="79"/>
      <c r="L60" s="79"/>
      <c r="M60" s="79"/>
      <c r="N60" s="79"/>
      <c r="O60" s="1495"/>
      <c r="P60" s="928"/>
      <c r="Q60" s="315">
        <f t="shared" si="4"/>
        <v>0</v>
      </c>
      <c r="R60" s="261">
        <f t="shared" si="5"/>
        <v>0</v>
      </c>
      <c r="S60" s="9"/>
    </row>
    <row r="61" spans="1:19" ht="16.5" hidden="1" thickBot="1" x14ac:dyDescent="0.3">
      <c r="A61" s="655" t="s">
        <v>373</v>
      </c>
      <c r="B61" s="799" t="s">
        <v>608</v>
      </c>
      <c r="C61" s="159" t="s">
        <v>621</v>
      </c>
      <c r="D61" s="26" t="s">
        <v>642</v>
      </c>
      <c r="E61" s="79">
        <v>2010</v>
      </c>
      <c r="F61" s="164" t="s">
        <v>506</v>
      </c>
      <c r="G61" s="342"/>
      <c r="H61" s="81"/>
      <c r="I61" s="638"/>
      <c r="J61" s="637"/>
      <c r="K61" s="79"/>
      <c r="L61" s="79"/>
      <c r="M61" s="79"/>
      <c r="N61" s="79"/>
      <c r="O61" s="1495"/>
      <c r="P61" s="928"/>
      <c r="Q61" s="315">
        <f t="shared" si="4"/>
        <v>0</v>
      </c>
      <c r="R61" s="261">
        <f t="shared" si="5"/>
        <v>0</v>
      </c>
      <c r="S61" s="9"/>
    </row>
    <row r="62" spans="1:19" ht="16.5" hidden="1" thickBot="1" x14ac:dyDescent="0.3">
      <c r="A62" s="655" t="s">
        <v>374</v>
      </c>
      <c r="B62" s="162" t="s">
        <v>568</v>
      </c>
      <c r="C62" s="26" t="s">
        <v>573</v>
      </c>
      <c r="D62" s="26" t="s">
        <v>112</v>
      </c>
      <c r="E62" s="81">
        <v>2010</v>
      </c>
      <c r="F62" s="164" t="s">
        <v>506</v>
      </c>
      <c r="G62" s="342"/>
      <c r="H62" s="81"/>
      <c r="I62" s="638"/>
      <c r="J62" s="637"/>
      <c r="K62" s="79"/>
      <c r="L62" s="79"/>
      <c r="M62" s="79"/>
      <c r="N62" s="79"/>
      <c r="O62" s="1495"/>
      <c r="P62" s="928"/>
      <c r="Q62" s="315">
        <f t="shared" si="4"/>
        <v>0</v>
      </c>
      <c r="R62" s="261">
        <f t="shared" si="5"/>
        <v>0</v>
      </c>
      <c r="S62" s="9"/>
    </row>
    <row r="63" spans="1:19" ht="16.5" hidden="1" thickBot="1" x14ac:dyDescent="0.3">
      <c r="A63" s="655" t="s">
        <v>382</v>
      </c>
      <c r="B63" s="162" t="s">
        <v>13</v>
      </c>
      <c r="C63" s="26" t="s">
        <v>155</v>
      </c>
      <c r="D63" s="26" t="s">
        <v>89</v>
      </c>
      <c r="E63" s="81">
        <v>2009</v>
      </c>
      <c r="F63" s="164" t="s">
        <v>506</v>
      </c>
      <c r="G63" s="342"/>
      <c r="H63" s="81"/>
      <c r="I63" s="638"/>
      <c r="J63" s="637"/>
      <c r="K63" s="79"/>
      <c r="L63" s="79"/>
      <c r="M63" s="79"/>
      <c r="N63" s="79"/>
      <c r="O63" s="1495"/>
      <c r="P63" s="928"/>
      <c r="Q63" s="315">
        <f t="shared" si="4"/>
        <v>0</v>
      </c>
      <c r="R63" s="261">
        <f t="shared" si="5"/>
        <v>0</v>
      </c>
      <c r="S63" s="9"/>
    </row>
    <row r="64" spans="1:19" ht="16.5" hidden="1" thickBot="1" x14ac:dyDescent="0.3">
      <c r="A64" s="655" t="s">
        <v>383</v>
      </c>
      <c r="B64" s="162" t="s">
        <v>14</v>
      </c>
      <c r="C64" s="26" t="s">
        <v>133</v>
      </c>
      <c r="D64" s="26" t="s">
        <v>112</v>
      </c>
      <c r="E64" s="81">
        <v>2009</v>
      </c>
      <c r="F64" s="164" t="s">
        <v>506</v>
      </c>
      <c r="G64" s="343"/>
      <c r="H64" s="82"/>
      <c r="I64" s="165"/>
      <c r="J64" s="275"/>
      <c r="K64" s="82"/>
      <c r="L64" s="82"/>
      <c r="M64" s="82"/>
      <c r="N64" s="82"/>
      <c r="O64" s="85"/>
      <c r="P64" s="279"/>
      <c r="Q64" s="315">
        <f t="shared" si="4"/>
        <v>0</v>
      </c>
      <c r="R64" s="261">
        <f t="shared" si="5"/>
        <v>0</v>
      </c>
      <c r="S64" s="9"/>
    </row>
    <row r="65" spans="1:19" ht="16.5" hidden="1" thickBot="1" x14ac:dyDescent="0.3">
      <c r="A65" s="655" t="s">
        <v>405</v>
      </c>
      <c r="B65" s="800" t="s">
        <v>15</v>
      </c>
      <c r="C65" s="503" t="s">
        <v>172</v>
      </c>
      <c r="D65" s="26" t="s">
        <v>82</v>
      </c>
      <c r="E65" s="79">
        <v>2008</v>
      </c>
      <c r="F65" s="164" t="s">
        <v>506</v>
      </c>
      <c r="G65" s="342"/>
      <c r="H65" s="81"/>
      <c r="I65" s="164"/>
      <c r="J65" s="259"/>
      <c r="K65" s="81"/>
      <c r="L65" s="81"/>
      <c r="M65" s="81"/>
      <c r="N65" s="81"/>
      <c r="O65" s="465"/>
      <c r="P65" s="279"/>
      <c r="Q65" s="315">
        <f t="shared" si="4"/>
        <v>0</v>
      </c>
      <c r="R65" s="261">
        <f t="shared" si="5"/>
        <v>0</v>
      </c>
      <c r="S65" s="9"/>
    </row>
    <row r="66" spans="1:19" ht="16.5" hidden="1" thickBot="1" x14ac:dyDescent="0.3">
      <c r="A66" s="655" t="s">
        <v>406</v>
      </c>
      <c r="B66" s="800" t="s">
        <v>15</v>
      </c>
      <c r="C66" s="503" t="s">
        <v>172</v>
      </c>
      <c r="D66" s="26" t="s">
        <v>76</v>
      </c>
      <c r="E66" s="79">
        <v>2008</v>
      </c>
      <c r="F66" s="164" t="s">
        <v>506</v>
      </c>
      <c r="G66" s="342"/>
      <c r="H66" s="81"/>
      <c r="I66" s="638"/>
      <c r="J66" s="637"/>
      <c r="K66" s="80"/>
      <c r="L66" s="80"/>
      <c r="M66" s="80"/>
      <c r="N66" s="80"/>
      <c r="O66" s="1185"/>
      <c r="P66" s="927"/>
      <c r="Q66" s="315">
        <f t="shared" si="4"/>
        <v>0</v>
      </c>
      <c r="R66" s="261">
        <f t="shared" si="5"/>
        <v>0</v>
      </c>
      <c r="S66" s="9"/>
    </row>
    <row r="67" spans="1:19" ht="16.5" hidden="1" thickBot="1" x14ac:dyDescent="0.3">
      <c r="A67" s="655" t="s">
        <v>407</v>
      </c>
      <c r="B67" s="162" t="s">
        <v>453</v>
      </c>
      <c r="C67" s="26" t="s">
        <v>454</v>
      </c>
      <c r="D67" s="26" t="s">
        <v>455</v>
      </c>
      <c r="E67" s="81">
        <v>2010</v>
      </c>
      <c r="F67" s="164" t="s">
        <v>506</v>
      </c>
      <c r="G67" s="342"/>
      <c r="H67" s="81"/>
      <c r="I67" s="638"/>
      <c r="J67" s="637"/>
      <c r="K67" s="79"/>
      <c r="L67" s="79"/>
      <c r="M67" s="79"/>
      <c r="N67" s="79"/>
      <c r="O67" s="1495"/>
      <c r="P67" s="928"/>
      <c r="Q67" s="315">
        <f t="shared" si="4"/>
        <v>0</v>
      </c>
      <c r="R67" s="261">
        <f t="shared" si="5"/>
        <v>0</v>
      </c>
      <c r="S67" s="9"/>
    </row>
    <row r="68" spans="1:19" ht="16.5" hidden="1" thickBot="1" x14ac:dyDescent="0.3">
      <c r="A68" s="655" t="s">
        <v>408</v>
      </c>
      <c r="B68" s="964" t="s">
        <v>9</v>
      </c>
      <c r="C68" s="965" t="s">
        <v>358</v>
      </c>
      <c r="D68" s="886" t="s">
        <v>69</v>
      </c>
      <c r="E68" s="929">
        <v>2007</v>
      </c>
      <c r="F68" s="962" t="s">
        <v>506</v>
      </c>
      <c r="G68" s="347"/>
      <c r="H68" s="238"/>
      <c r="I68" s="1037"/>
      <c r="J68" s="1323"/>
      <c r="K68" s="332"/>
      <c r="L68" s="332"/>
      <c r="M68" s="332"/>
      <c r="N68" s="284"/>
      <c r="O68" s="1496"/>
      <c r="P68" s="1038"/>
      <c r="Q68" s="315">
        <f t="shared" si="4"/>
        <v>0</v>
      </c>
      <c r="R68" s="261">
        <f t="shared" si="5"/>
        <v>0</v>
      </c>
      <c r="S68" s="9"/>
    </row>
    <row r="69" spans="1:19" ht="15" thickBot="1" x14ac:dyDescent="0.25">
      <c r="A69" s="812"/>
      <c r="B69" s="813"/>
      <c r="C69" s="813"/>
      <c r="D69" s="813"/>
      <c r="E69" s="813"/>
      <c r="F69" s="814"/>
      <c r="G69" s="815">
        <f>SUM(G6:G68)</f>
        <v>1199</v>
      </c>
      <c r="H69" s="816">
        <f>SUM(H6:H68)</f>
        <v>862</v>
      </c>
      <c r="I69" s="819">
        <f>SUM(I5:I68)</f>
        <v>837</v>
      </c>
      <c r="J69" s="815">
        <f>SUM(J5:J68)</f>
        <v>1105</v>
      </c>
      <c r="K69" s="816">
        <f t="shared" ref="K69:N69" si="6">SUM(K5:K68)</f>
        <v>922</v>
      </c>
      <c r="L69" s="816">
        <f t="shared" si="6"/>
        <v>2548</v>
      </c>
      <c r="M69" s="816">
        <f t="shared" si="6"/>
        <v>1125</v>
      </c>
      <c r="N69" s="1325">
        <f t="shared" si="6"/>
        <v>968</v>
      </c>
      <c r="O69" s="1322"/>
      <c r="P69" s="1322">
        <f>SUM(P6:P68)</f>
        <v>460</v>
      </c>
      <c r="Q69" s="817">
        <f>SUM(Q6:Q68)</f>
        <v>10700</v>
      </c>
      <c r="R69" s="818">
        <f>SUM(R6:R68)</f>
        <v>128</v>
      </c>
      <c r="S69" s="9"/>
    </row>
    <row r="70" spans="1:19" ht="36.75" x14ac:dyDescent="0.25">
      <c r="G70" s="808" t="s">
        <v>344</v>
      </c>
      <c r="H70" s="809" t="s">
        <v>344</v>
      </c>
      <c r="I70" s="810" t="s">
        <v>344</v>
      </c>
      <c r="J70" s="1324" t="s">
        <v>919</v>
      </c>
      <c r="K70" s="338" t="s">
        <v>919</v>
      </c>
      <c r="L70" s="1269" t="s">
        <v>1010</v>
      </c>
      <c r="M70" s="635" t="s">
        <v>999</v>
      </c>
      <c r="N70" s="1269" t="s">
        <v>1000</v>
      </c>
      <c r="O70" s="635" t="s">
        <v>1007</v>
      </c>
      <c r="P70" s="491" t="s">
        <v>713</v>
      </c>
      <c r="S70" s="9"/>
    </row>
    <row r="71" spans="1:19" ht="37.5" thickBot="1" x14ac:dyDescent="0.3">
      <c r="G71" s="353" t="s">
        <v>780</v>
      </c>
      <c r="H71" s="28" t="s">
        <v>783</v>
      </c>
      <c r="I71" s="337" t="s">
        <v>787</v>
      </c>
      <c r="J71" s="28" t="s">
        <v>917</v>
      </c>
      <c r="K71" s="28" t="s">
        <v>923</v>
      </c>
      <c r="L71" s="1484" t="s">
        <v>1011</v>
      </c>
      <c r="M71" s="1171" t="s">
        <v>998</v>
      </c>
      <c r="N71" s="1484" t="s">
        <v>1001</v>
      </c>
      <c r="O71" s="1171" t="s">
        <v>1006</v>
      </c>
      <c r="P71" s="888" t="s">
        <v>737</v>
      </c>
      <c r="S71" s="9"/>
    </row>
    <row r="72" spans="1:19" x14ac:dyDescent="0.25">
      <c r="S72" s="9"/>
    </row>
    <row r="73" spans="1:19" ht="13.5" customHeight="1" x14ac:dyDescent="0.25">
      <c r="S73" s="9"/>
    </row>
    <row r="74" spans="1:19" ht="15" customHeight="1" x14ac:dyDescent="0.25">
      <c r="S74" s="9"/>
    </row>
    <row r="75" spans="1:19" x14ac:dyDescent="0.25">
      <c r="S75" s="9"/>
    </row>
    <row r="76" spans="1:19" x14ac:dyDescent="0.25">
      <c r="S76" s="9"/>
    </row>
    <row r="77" spans="1:19" x14ac:dyDescent="0.25">
      <c r="S77" s="9"/>
    </row>
    <row r="78" spans="1:19" x14ac:dyDescent="0.25">
      <c r="S78" s="112"/>
    </row>
    <row r="79" spans="1:19" ht="26.25" customHeight="1" x14ac:dyDescent="0.25">
      <c r="S79" s="9"/>
    </row>
    <row r="80" spans="1:19" x14ac:dyDescent="0.25">
      <c r="S80" s="9"/>
    </row>
    <row r="81" spans="19:19" ht="39" customHeight="1" x14ac:dyDescent="0.25">
      <c r="S81" s="9"/>
    </row>
    <row r="82" spans="19:19" x14ac:dyDescent="0.25">
      <c r="S82" s="9"/>
    </row>
    <row r="83" spans="19:19" x14ac:dyDescent="0.25">
      <c r="S83" s="9"/>
    </row>
    <row r="84" spans="19:19" x14ac:dyDescent="0.25">
      <c r="S84" s="9"/>
    </row>
    <row r="85" spans="19:19" x14ac:dyDescent="0.25">
      <c r="S85" s="9"/>
    </row>
    <row r="86" spans="19:19" x14ac:dyDescent="0.25">
      <c r="S86" s="9"/>
    </row>
    <row r="87" spans="19:19" x14ac:dyDescent="0.25">
      <c r="S87" s="9"/>
    </row>
    <row r="88" spans="19:19" x14ac:dyDescent="0.25">
      <c r="S88" s="9"/>
    </row>
    <row r="89" spans="19:19" x14ac:dyDescent="0.25">
      <c r="S89" s="9"/>
    </row>
  </sheetData>
  <sortState xmlns:xlrd2="http://schemas.microsoft.com/office/spreadsheetml/2017/richdata2" ref="B5:R47">
    <sortCondition descending="1" ref="Q5:Q47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rowBreaks count="1" manualBreakCount="1">
    <brk id="6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R84"/>
  <sheetViews>
    <sheetView topLeftCell="B1" workbookViewId="0">
      <selection activeCell="C17" sqref="C17"/>
    </sheetView>
  </sheetViews>
  <sheetFormatPr defaultRowHeight="15.75" x14ac:dyDescent="0.25"/>
  <cols>
    <col min="1" max="1" width="9.140625" style="9" hidden="1" customWidth="1"/>
    <col min="2" max="2" width="4.5703125" style="9" customWidth="1"/>
    <col min="3" max="3" width="16" style="9" customWidth="1"/>
    <col min="4" max="4" width="14.42578125" style="9" customWidth="1"/>
    <col min="5" max="5" width="10.85546875" style="9" customWidth="1"/>
    <col min="6" max="6" width="6.7109375" style="112" customWidth="1"/>
    <col min="7" max="16" width="6.5703125" style="112" customWidth="1"/>
    <col min="17" max="17" width="8.5703125" style="614" customWidth="1"/>
    <col min="18" max="18" width="5.7109375" style="1010" customWidth="1"/>
    <col min="19" max="16384" width="9.140625" style="9"/>
  </cols>
  <sheetData>
    <row r="1" spans="3:17" ht="4.5" customHeight="1" x14ac:dyDescent="0.25"/>
    <row r="2" spans="3:17" ht="21" thickBot="1" x14ac:dyDescent="0.35">
      <c r="C2" s="972" t="s">
        <v>830</v>
      </c>
      <c r="D2" s="972"/>
      <c r="E2" s="536"/>
    </row>
    <row r="3" spans="3:17" ht="45.75" thickBot="1" x14ac:dyDescent="0.3">
      <c r="C3" s="788" t="s">
        <v>4</v>
      </c>
      <c r="D3" s="789" t="s">
        <v>40</v>
      </c>
      <c r="E3" s="790" t="s">
        <v>41</v>
      </c>
      <c r="F3" s="791" t="s">
        <v>834</v>
      </c>
      <c r="G3" s="958" t="s">
        <v>766</v>
      </c>
      <c r="H3" s="959" t="s">
        <v>767</v>
      </c>
      <c r="I3" s="960" t="s">
        <v>768</v>
      </c>
      <c r="J3" s="960" t="s">
        <v>769</v>
      </c>
      <c r="K3" s="960" t="s">
        <v>770</v>
      </c>
      <c r="L3" s="960" t="s">
        <v>869</v>
      </c>
      <c r="M3" s="1807" t="s">
        <v>1036</v>
      </c>
      <c r="N3" s="1807" t="s">
        <v>1037</v>
      </c>
      <c r="O3" s="1807" t="s">
        <v>1038</v>
      </c>
      <c r="P3" s="1807" t="s">
        <v>1039</v>
      </c>
      <c r="Q3" s="961" t="s">
        <v>19</v>
      </c>
    </row>
    <row r="4" spans="3:17" x14ac:dyDescent="0.25">
      <c r="C4" s="786" t="s">
        <v>11</v>
      </c>
      <c r="D4" s="621" t="s">
        <v>426</v>
      </c>
      <c r="E4" s="787" t="s">
        <v>427</v>
      </c>
      <c r="F4" s="612">
        <v>2012</v>
      </c>
      <c r="G4" s="784"/>
      <c r="H4" s="785">
        <v>1</v>
      </c>
      <c r="I4" s="785">
        <v>1</v>
      </c>
      <c r="J4" s="785">
        <v>1</v>
      </c>
      <c r="K4" s="785">
        <v>1</v>
      </c>
      <c r="L4" s="785"/>
      <c r="M4" s="1805">
        <v>1</v>
      </c>
      <c r="N4" s="1805">
        <v>1</v>
      </c>
      <c r="O4" s="1805"/>
      <c r="P4" s="1805"/>
      <c r="Q4" s="956">
        <f>SUM(G4:P4)</f>
        <v>6</v>
      </c>
    </row>
    <row r="5" spans="3:17" x14ac:dyDescent="0.25">
      <c r="C5" s="298" t="s">
        <v>11</v>
      </c>
      <c r="D5" s="299" t="s">
        <v>161</v>
      </c>
      <c r="E5" s="781" t="s">
        <v>82</v>
      </c>
      <c r="F5" s="279">
        <v>2012</v>
      </c>
      <c r="G5" s="352">
        <v>1</v>
      </c>
      <c r="H5" s="160">
        <v>1</v>
      </c>
      <c r="I5" s="160">
        <v>1</v>
      </c>
      <c r="J5" s="160">
        <v>1</v>
      </c>
      <c r="K5" s="160">
        <v>1</v>
      </c>
      <c r="L5" s="160">
        <v>1</v>
      </c>
      <c r="M5" s="258"/>
      <c r="N5" s="258"/>
      <c r="O5" s="258"/>
      <c r="P5" s="258"/>
      <c r="Q5" s="956">
        <f>SUM(G5:P5)</f>
        <v>6</v>
      </c>
    </row>
    <row r="6" spans="3:17" x14ac:dyDescent="0.25">
      <c r="C6" s="162" t="s">
        <v>11</v>
      </c>
      <c r="D6" s="26" t="s">
        <v>760</v>
      </c>
      <c r="E6" s="611" t="s">
        <v>82</v>
      </c>
      <c r="F6" s="279">
        <v>2009</v>
      </c>
      <c r="G6" s="352"/>
      <c r="H6" s="160"/>
      <c r="I6" s="160">
        <v>1</v>
      </c>
      <c r="J6" s="160">
        <v>1</v>
      </c>
      <c r="K6" s="160"/>
      <c r="L6" s="160"/>
      <c r="M6" s="258"/>
      <c r="N6" s="258"/>
      <c r="O6" s="258"/>
      <c r="P6" s="258"/>
      <c r="Q6" s="956">
        <f t="shared" ref="Q6:Q72" si="0">SUM(G6:P6)</f>
        <v>2</v>
      </c>
    </row>
    <row r="7" spans="3:17" x14ac:dyDescent="0.25">
      <c r="C7" s="162" t="s">
        <v>11</v>
      </c>
      <c r="D7" s="26" t="s">
        <v>1058</v>
      </c>
      <c r="E7" s="611" t="s">
        <v>862</v>
      </c>
      <c r="F7" s="279">
        <v>2014</v>
      </c>
      <c r="G7" s="352"/>
      <c r="H7" s="160"/>
      <c r="I7" s="160"/>
      <c r="J7" s="160"/>
      <c r="K7" s="160"/>
      <c r="L7" s="160"/>
      <c r="M7" s="258">
        <v>1</v>
      </c>
      <c r="N7" s="258">
        <v>1</v>
      </c>
      <c r="O7" s="258"/>
      <c r="P7" s="258"/>
      <c r="Q7" s="956">
        <f t="shared" si="0"/>
        <v>2</v>
      </c>
    </row>
    <row r="8" spans="3:17" x14ac:dyDescent="0.25">
      <c r="C8" s="161" t="s">
        <v>11</v>
      </c>
      <c r="D8" s="83" t="s">
        <v>168</v>
      </c>
      <c r="E8" s="957" t="s">
        <v>165</v>
      </c>
      <c r="F8" s="261">
        <v>2015</v>
      </c>
      <c r="G8" s="352"/>
      <c r="H8" s="160"/>
      <c r="I8" s="160"/>
      <c r="J8" s="160"/>
      <c r="K8" s="160"/>
      <c r="L8" s="160"/>
      <c r="M8" s="258">
        <v>1</v>
      </c>
      <c r="N8" s="258">
        <v>1</v>
      </c>
      <c r="O8" s="258"/>
      <c r="P8" s="258"/>
      <c r="Q8" s="956">
        <f t="shared" si="0"/>
        <v>2</v>
      </c>
    </row>
    <row r="9" spans="3:17" x14ac:dyDescent="0.25">
      <c r="C9" s="162" t="s">
        <v>608</v>
      </c>
      <c r="D9" s="26" t="s">
        <v>621</v>
      </c>
      <c r="E9" s="611" t="s">
        <v>81</v>
      </c>
      <c r="F9" s="279">
        <v>2010</v>
      </c>
      <c r="G9" s="352"/>
      <c r="H9" s="160"/>
      <c r="I9" s="160"/>
      <c r="J9" s="160"/>
      <c r="K9" s="160">
        <v>1</v>
      </c>
      <c r="L9" s="160">
        <v>1</v>
      </c>
      <c r="M9" s="258"/>
      <c r="N9" s="258"/>
      <c r="O9" s="258"/>
      <c r="P9" s="258"/>
      <c r="Q9" s="956">
        <f t="shared" si="0"/>
        <v>2</v>
      </c>
    </row>
    <row r="10" spans="3:17" x14ac:dyDescent="0.25">
      <c r="C10" s="162" t="s">
        <v>608</v>
      </c>
      <c r="D10" s="26" t="s">
        <v>792</v>
      </c>
      <c r="E10" s="611" t="s">
        <v>137</v>
      </c>
      <c r="F10" s="279">
        <v>2012</v>
      </c>
      <c r="G10" s="352"/>
      <c r="H10" s="160"/>
      <c r="I10" s="160"/>
      <c r="J10" s="160"/>
      <c r="K10" s="160">
        <v>1</v>
      </c>
      <c r="L10" s="160">
        <v>1</v>
      </c>
      <c r="M10" s="258"/>
      <c r="N10" s="258"/>
      <c r="O10" s="258"/>
      <c r="P10" s="258"/>
      <c r="Q10" s="956">
        <f t="shared" si="0"/>
        <v>2</v>
      </c>
    </row>
    <row r="11" spans="3:17" x14ac:dyDescent="0.25">
      <c r="C11" s="162" t="s">
        <v>608</v>
      </c>
      <c r="D11" s="26" t="s">
        <v>1059</v>
      </c>
      <c r="E11" s="611" t="s">
        <v>73</v>
      </c>
      <c r="F11" s="279">
        <v>2015</v>
      </c>
      <c r="G11" s="352"/>
      <c r="H11" s="160"/>
      <c r="I11" s="160"/>
      <c r="J11" s="160"/>
      <c r="K11" s="160"/>
      <c r="L11" s="160"/>
      <c r="M11" s="258"/>
      <c r="N11" s="258">
        <v>1</v>
      </c>
      <c r="O11" s="258"/>
      <c r="P11" s="258"/>
      <c r="Q11" s="956">
        <f t="shared" si="0"/>
        <v>1</v>
      </c>
    </row>
    <row r="12" spans="3:17" x14ac:dyDescent="0.25">
      <c r="C12" s="162" t="s">
        <v>608</v>
      </c>
      <c r="D12" s="26" t="s">
        <v>1059</v>
      </c>
      <c r="E12" s="611" t="s">
        <v>96</v>
      </c>
      <c r="F12" s="279">
        <v>2012</v>
      </c>
      <c r="G12" s="352"/>
      <c r="H12" s="160"/>
      <c r="I12" s="160"/>
      <c r="J12" s="160"/>
      <c r="K12" s="160"/>
      <c r="L12" s="160"/>
      <c r="M12" s="258"/>
      <c r="N12" s="258">
        <v>1</v>
      </c>
      <c r="O12" s="258"/>
      <c r="P12" s="258"/>
      <c r="Q12" s="956">
        <f t="shared" si="0"/>
        <v>1</v>
      </c>
    </row>
    <row r="13" spans="3:17" x14ac:dyDescent="0.25">
      <c r="C13" s="162" t="s">
        <v>608</v>
      </c>
      <c r="D13" s="26" t="s">
        <v>618</v>
      </c>
      <c r="E13" s="611" t="s">
        <v>89</v>
      </c>
      <c r="F13" s="279">
        <v>2010</v>
      </c>
      <c r="G13" s="352"/>
      <c r="H13" s="160"/>
      <c r="I13" s="160"/>
      <c r="J13" s="160"/>
      <c r="K13" s="160"/>
      <c r="L13" s="160">
        <v>1</v>
      </c>
      <c r="M13" s="258"/>
      <c r="N13" s="258"/>
      <c r="O13" s="258"/>
      <c r="P13" s="258"/>
      <c r="Q13" s="956">
        <f t="shared" si="0"/>
        <v>1</v>
      </c>
    </row>
    <row r="14" spans="3:17" x14ac:dyDescent="0.25">
      <c r="C14" s="162" t="s">
        <v>608</v>
      </c>
      <c r="D14" s="26" t="s">
        <v>877</v>
      </c>
      <c r="E14" s="611" t="s">
        <v>863</v>
      </c>
      <c r="F14" s="279">
        <v>2012</v>
      </c>
      <c r="G14" s="352"/>
      <c r="H14" s="160"/>
      <c r="I14" s="160"/>
      <c r="J14" s="160"/>
      <c r="K14" s="160">
        <v>1</v>
      </c>
      <c r="L14" s="160">
        <v>1</v>
      </c>
      <c r="M14" s="258"/>
      <c r="N14" s="258"/>
      <c r="O14" s="258"/>
      <c r="P14" s="258"/>
      <c r="Q14" s="956">
        <f t="shared" si="0"/>
        <v>2</v>
      </c>
    </row>
    <row r="15" spans="3:17" x14ac:dyDescent="0.25">
      <c r="C15" s="161" t="s">
        <v>608</v>
      </c>
      <c r="D15" s="83" t="s">
        <v>878</v>
      </c>
      <c r="E15" s="957" t="s">
        <v>876</v>
      </c>
      <c r="F15" s="261">
        <v>2014</v>
      </c>
      <c r="G15" s="459"/>
      <c r="H15" s="168"/>
      <c r="I15" s="168"/>
      <c r="J15" s="168"/>
      <c r="K15" s="168">
        <v>1</v>
      </c>
      <c r="L15" s="168">
        <v>1</v>
      </c>
      <c r="M15" s="283"/>
      <c r="N15" s="283"/>
      <c r="O15" s="283"/>
      <c r="P15" s="283"/>
      <c r="Q15" s="956">
        <f t="shared" si="0"/>
        <v>2</v>
      </c>
    </row>
    <row r="16" spans="3:17" x14ac:dyDescent="0.25">
      <c r="C16" s="162" t="s">
        <v>608</v>
      </c>
      <c r="D16" s="26" t="s">
        <v>865</v>
      </c>
      <c r="E16" s="611" t="s">
        <v>173</v>
      </c>
      <c r="F16" s="279">
        <v>2018</v>
      </c>
      <c r="G16" s="352"/>
      <c r="H16" s="160"/>
      <c r="I16" s="160"/>
      <c r="J16" s="160"/>
      <c r="K16" s="160">
        <v>1</v>
      </c>
      <c r="L16" s="160">
        <v>1</v>
      </c>
      <c r="M16" s="258"/>
      <c r="N16" s="258"/>
      <c r="O16" s="258"/>
      <c r="P16" s="258"/>
      <c r="Q16" s="956">
        <f t="shared" si="0"/>
        <v>2</v>
      </c>
    </row>
    <row r="17" spans="3:17" x14ac:dyDescent="0.25">
      <c r="C17" s="162" t="s">
        <v>875</v>
      </c>
      <c r="D17" s="26" t="s">
        <v>574</v>
      </c>
      <c r="E17" s="611" t="s">
        <v>76</v>
      </c>
      <c r="F17" s="279">
        <v>2015</v>
      </c>
      <c r="G17" s="352"/>
      <c r="H17" s="160"/>
      <c r="I17" s="160"/>
      <c r="J17" s="160"/>
      <c r="K17" s="160">
        <v>1</v>
      </c>
      <c r="L17" s="160">
        <v>1</v>
      </c>
      <c r="M17" s="258"/>
      <c r="N17" s="258">
        <v>1</v>
      </c>
      <c r="O17" s="258"/>
      <c r="P17" s="258"/>
      <c r="Q17" s="956">
        <f t="shared" si="0"/>
        <v>3</v>
      </c>
    </row>
    <row r="18" spans="3:17" x14ac:dyDescent="0.25">
      <c r="C18" s="162" t="s">
        <v>7</v>
      </c>
      <c r="D18" s="26" t="s">
        <v>143</v>
      </c>
      <c r="E18" s="611" t="s">
        <v>89</v>
      </c>
      <c r="F18" s="279">
        <v>2015</v>
      </c>
      <c r="G18" s="352">
        <v>1</v>
      </c>
      <c r="H18" s="160">
        <v>1</v>
      </c>
      <c r="I18" s="160"/>
      <c r="J18" s="160"/>
      <c r="K18" s="160"/>
      <c r="L18" s="160"/>
      <c r="M18" s="258"/>
      <c r="N18" s="258"/>
      <c r="O18" s="258"/>
      <c r="P18" s="258"/>
      <c r="Q18" s="956">
        <f t="shared" si="0"/>
        <v>2</v>
      </c>
    </row>
    <row r="19" spans="3:17" x14ac:dyDescent="0.25">
      <c r="C19" s="162" t="s">
        <v>7</v>
      </c>
      <c r="D19" s="26" t="s">
        <v>74</v>
      </c>
      <c r="E19" s="611" t="s">
        <v>75</v>
      </c>
      <c r="F19" s="279">
        <v>2013</v>
      </c>
      <c r="G19" s="352"/>
      <c r="H19" s="160"/>
      <c r="I19" s="160"/>
      <c r="J19" s="160"/>
      <c r="K19" s="160">
        <v>1</v>
      </c>
      <c r="L19" s="160">
        <v>1</v>
      </c>
      <c r="M19" s="258">
        <v>1</v>
      </c>
      <c r="N19" s="258"/>
      <c r="O19" s="258"/>
      <c r="P19" s="258"/>
      <c r="Q19" s="956">
        <f t="shared" si="0"/>
        <v>3</v>
      </c>
    </row>
    <row r="20" spans="3:17" x14ac:dyDescent="0.25">
      <c r="C20" s="161" t="s">
        <v>7</v>
      </c>
      <c r="D20" s="83" t="s">
        <v>140</v>
      </c>
      <c r="E20" s="957" t="s">
        <v>141</v>
      </c>
      <c r="F20" s="261">
        <v>2008</v>
      </c>
      <c r="G20" s="459"/>
      <c r="H20" s="168"/>
      <c r="I20" s="168"/>
      <c r="J20" s="168"/>
      <c r="K20" s="168">
        <v>1</v>
      </c>
      <c r="L20" s="168"/>
      <c r="M20" s="283">
        <v>1</v>
      </c>
      <c r="N20" s="283"/>
      <c r="O20" s="283"/>
      <c r="P20" s="283"/>
      <c r="Q20" s="956">
        <f t="shared" si="0"/>
        <v>2</v>
      </c>
    </row>
    <row r="21" spans="3:17" x14ac:dyDescent="0.25">
      <c r="C21" s="162" t="s">
        <v>7</v>
      </c>
      <c r="D21" s="26" t="s">
        <v>831</v>
      </c>
      <c r="E21" s="611" t="s">
        <v>360</v>
      </c>
      <c r="F21" s="279">
        <v>2012</v>
      </c>
      <c r="G21" s="352">
        <v>1</v>
      </c>
      <c r="H21" s="160">
        <v>1</v>
      </c>
      <c r="I21" s="160">
        <v>1</v>
      </c>
      <c r="J21" s="160">
        <v>1</v>
      </c>
      <c r="K21" s="160">
        <v>1</v>
      </c>
      <c r="L21" s="160"/>
      <c r="M21" s="258"/>
      <c r="N21" s="258"/>
      <c r="O21" s="258"/>
      <c r="P21" s="258"/>
      <c r="Q21" s="956">
        <f t="shared" si="0"/>
        <v>5</v>
      </c>
    </row>
    <row r="22" spans="3:17" x14ac:dyDescent="0.25">
      <c r="C22" s="162" t="s">
        <v>609</v>
      </c>
      <c r="D22" s="26" t="s">
        <v>1060</v>
      </c>
      <c r="E22" s="611" t="s">
        <v>166</v>
      </c>
      <c r="F22" s="279">
        <v>2013</v>
      </c>
      <c r="G22" s="352"/>
      <c r="H22" s="160"/>
      <c r="I22" s="160"/>
      <c r="J22" s="160"/>
      <c r="K22" s="160"/>
      <c r="L22" s="160"/>
      <c r="M22" s="258">
        <v>1</v>
      </c>
      <c r="N22" s="258">
        <v>1</v>
      </c>
      <c r="O22" s="258"/>
      <c r="P22" s="258"/>
      <c r="Q22" s="956">
        <f t="shared" si="0"/>
        <v>2</v>
      </c>
    </row>
    <row r="23" spans="3:17" x14ac:dyDescent="0.25">
      <c r="C23" s="161" t="s">
        <v>609</v>
      </c>
      <c r="D23" s="83" t="s">
        <v>501</v>
      </c>
      <c r="E23" s="957" t="s">
        <v>502</v>
      </c>
      <c r="F23" s="261">
        <v>2012</v>
      </c>
      <c r="G23" s="459"/>
      <c r="H23" s="168"/>
      <c r="I23" s="168"/>
      <c r="J23" s="168"/>
      <c r="K23" s="168"/>
      <c r="L23" s="168"/>
      <c r="M23" s="283">
        <v>1</v>
      </c>
      <c r="N23" s="283">
        <v>1</v>
      </c>
      <c r="O23" s="283"/>
      <c r="P23" s="283"/>
      <c r="Q23" s="956">
        <f t="shared" si="0"/>
        <v>2</v>
      </c>
    </row>
    <row r="24" spans="3:17" x14ac:dyDescent="0.25">
      <c r="C24" s="162" t="s">
        <v>609</v>
      </c>
      <c r="D24" s="26" t="s">
        <v>754</v>
      </c>
      <c r="E24" s="611" t="s">
        <v>81</v>
      </c>
      <c r="F24" s="279">
        <v>2009</v>
      </c>
      <c r="G24" s="352">
        <v>1</v>
      </c>
      <c r="H24" s="160">
        <v>1</v>
      </c>
      <c r="I24" s="160"/>
      <c r="J24" s="160"/>
      <c r="K24" s="160"/>
      <c r="L24" s="160"/>
      <c r="M24" s="258"/>
      <c r="N24" s="258"/>
      <c r="O24" s="258"/>
      <c r="P24" s="258"/>
      <c r="Q24" s="956">
        <f t="shared" si="0"/>
        <v>2</v>
      </c>
    </row>
    <row r="25" spans="3:17" x14ac:dyDescent="0.25">
      <c r="C25" s="162" t="s">
        <v>71</v>
      </c>
      <c r="D25" s="26" t="s">
        <v>171</v>
      </c>
      <c r="E25" s="611" t="s">
        <v>162</v>
      </c>
      <c r="F25" s="279">
        <v>2009</v>
      </c>
      <c r="G25" s="352">
        <v>1</v>
      </c>
      <c r="H25" s="160">
        <v>1</v>
      </c>
      <c r="I25" s="160">
        <v>1</v>
      </c>
      <c r="J25" s="160">
        <v>1</v>
      </c>
      <c r="K25" s="160"/>
      <c r="L25" s="160"/>
      <c r="M25" s="258"/>
      <c r="N25" s="258"/>
      <c r="O25" s="258"/>
      <c r="P25" s="258"/>
      <c r="Q25" s="956">
        <f t="shared" si="0"/>
        <v>4</v>
      </c>
    </row>
    <row r="26" spans="3:17" x14ac:dyDescent="0.25">
      <c r="C26" s="162" t="s">
        <v>71</v>
      </c>
      <c r="D26" s="26" t="s">
        <v>79</v>
      </c>
      <c r="E26" s="611" t="s">
        <v>80</v>
      </c>
      <c r="F26" s="279">
        <v>2016</v>
      </c>
      <c r="G26" s="352"/>
      <c r="H26" s="160">
        <v>1</v>
      </c>
      <c r="I26" s="160"/>
      <c r="J26" s="160"/>
      <c r="K26" s="160">
        <v>1</v>
      </c>
      <c r="L26" s="160">
        <v>1</v>
      </c>
      <c r="M26" s="258">
        <v>1</v>
      </c>
      <c r="N26" s="258">
        <v>1</v>
      </c>
      <c r="O26" s="258"/>
      <c r="P26" s="258"/>
      <c r="Q26" s="956">
        <f t="shared" si="0"/>
        <v>5</v>
      </c>
    </row>
    <row r="27" spans="3:17" x14ac:dyDescent="0.25">
      <c r="C27" s="162" t="s">
        <v>71</v>
      </c>
      <c r="D27" s="26" t="s">
        <v>120</v>
      </c>
      <c r="E27" s="611" t="s">
        <v>121</v>
      </c>
      <c r="F27" s="279">
        <v>2010</v>
      </c>
      <c r="G27" s="352"/>
      <c r="H27" s="160"/>
      <c r="I27" s="160"/>
      <c r="J27" s="160">
        <v>1</v>
      </c>
      <c r="K27" s="160">
        <v>1</v>
      </c>
      <c r="L27" s="160">
        <v>1</v>
      </c>
      <c r="M27" s="258"/>
      <c r="N27" s="258"/>
      <c r="O27" s="258"/>
      <c r="P27" s="258"/>
      <c r="Q27" s="956">
        <f t="shared" si="0"/>
        <v>3</v>
      </c>
    </row>
    <row r="28" spans="3:17" x14ac:dyDescent="0.25">
      <c r="C28" s="162" t="s">
        <v>71</v>
      </c>
      <c r="D28" s="26" t="s">
        <v>77</v>
      </c>
      <c r="E28" s="611" t="s">
        <v>78</v>
      </c>
      <c r="F28" s="279">
        <v>2013</v>
      </c>
      <c r="G28" s="352">
        <v>1</v>
      </c>
      <c r="H28" s="160">
        <v>1</v>
      </c>
      <c r="I28" s="160"/>
      <c r="J28" s="160">
        <v>1</v>
      </c>
      <c r="K28" s="160"/>
      <c r="L28" s="160"/>
      <c r="M28" s="258">
        <v>1</v>
      </c>
      <c r="N28" s="258">
        <v>1</v>
      </c>
      <c r="O28" s="258"/>
      <c r="P28" s="258"/>
      <c r="Q28" s="956">
        <f t="shared" si="0"/>
        <v>5</v>
      </c>
    </row>
    <row r="29" spans="3:17" x14ac:dyDescent="0.25">
      <c r="C29" s="162" t="s">
        <v>71</v>
      </c>
      <c r="D29" s="26" t="s">
        <v>552</v>
      </c>
      <c r="E29" s="611" t="s">
        <v>67</v>
      </c>
      <c r="F29" s="279">
        <v>2012</v>
      </c>
      <c r="G29" s="352">
        <v>1</v>
      </c>
      <c r="H29" s="160">
        <v>1</v>
      </c>
      <c r="I29" s="160">
        <v>1</v>
      </c>
      <c r="J29" s="160">
        <v>1</v>
      </c>
      <c r="K29" s="160">
        <v>1</v>
      </c>
      <c r="L29" s="160"/>
      <c r="M29" s="258"/>
      <c r="N29" s="258"/>
      <c r="O29" s="258"/>
      <c r="P29" s="258"/>
      <c r="Q29" s="956">
        <f t="shared" si="0"/>
        <v>5</v>
      </c>
    </row>
    <row r="30" spans="3:17" x14ac:dyDescent="0.25">
      <c r="C30" s="162" t="s">
        <v>71</v>
      </c>
      <c r="D30" s="170" t="s">
        <v>879</v>
      </c>
      <c r="E30" s="782" t="s">
        <v>75</v>
      </c>
      <c r="F30" s="493">
        <v>2007</v>
      </c>
      <c r="G30" s="352"/>
      <c r="H30" s="160"/>
      <c r="I30" s="160"/>
      <c r="J30" s="160"/>
      <c r="K30" s="160"/>
      <c r="L30" s="160">
        <v>1</v>
      </c>
      <c r="M30" s="258"/>
      <c r="N30" s="258"/>
      <c r="O30" s="258"/>
      <c r="P30" s="258"/>
      <c r="Q30" s="956">
        <f t="shared" si="0"/>
        <v>1</v>
      </c>
    </row>
    <row r="31" spans="3:17" x14ac:dyDescent="0.25">
      <c r="C31" s="162" t="s">
        <v>71</v>
      </c>
      <c r="D31" s="170" t="s">
        <v>143</v>
      </c>
      <c r="E31" s="782" t="s">
        <v>94</v>
      </c>
      <c r="F31" s="493">
        <v>2009</v>
      </c>
      <c r="G31" s="352">
        <v>1</v>
      </c>
      <c r="H31" s="160"/>
      <c r="I31" s="160"/>
      <c r="J31" s="160"/>
      <c r="K31" s="160"/>
      <c r="L31" s="160"/>
      <c r="M31" s="258"/>
      <c r="N31" s="258"/>
      <c r="O31" s="258"/>
      <c r="P31" s="258"/>
      <c r="Q31" s="956">
        <f t="shared" si="0"/>
        <v>1</v>
      </c>
    </row>
    <row r="32" spans="3:17" x14ac:dyDescent="0.25">
      <c r="C32" s="288" t="s">
        <v>71</v>
      </c>
      <c r="D32" s="170" t="s">
        <v>345</v>
      </c>
      <c r="E32" s="782" t="s">
        <v>346</v>
      </c>
      <c r="F32" s="493">
        <v>2012</v>
      </c>
      <c r="G32" s="352">
        <v>1</v>
      </c>
      <c r="H32" s="160">
        <v>1</v>
      </c>
      <c r="I32" s="160">
        <v>1</v>
      </c>
      <c r="J32" s="160">
        <v>1</v>
      </c>
      <c r="K32" s="160">
        <v>1</v>
      </c>
      <c r="L32" s="160">
        <v>1</v>
      </c>
      <c r="M32" s="258"/>
      <c r="N32" s="258">
        <v>1</v>
      </c>
      <c r="O32" s="258"/>
      <c r="P32" s="258"/>
      <c r="Q32" s="956">
        <f t="shared" si="0"/>
        <v>7</v>
      </c>
    </row>
    <row r="33" spans="3:17" x14ac:dyDescent="0.25">
      <c r="C33" s="297" t="s">
        <v>71</v>
      </c>
      <c r="D33" s="281" t="s">
        <v>176</v>
      </c>
      <c r="E33" s="783" t="s">
        <v>124</v>
      </c>
      <c r="F33" s="494">
        <v>2015</v>
      </c>
      <c r="G33" s="352">
        <v>1</v>
      </c>
      <c r="H33" s="160">
        <v>1</v>
      </c>
      <c r="I33" s="160"/>
      <c r="J33" s="160"/>
      <c r="K33" s="160"/>
      <c r="L33" s="160"/>
      <c r="M33" s="258"/>
      <c r="N33" s="258"/>
      <c r="O33" s="258"/>
      <c r="P33" s="258"/>
      <c r="Q33" s="956">
        <f t="shared" si="0"/>
        <v>2</v>
      </c>
    </row>
    <row r="34" spans="3:17" x14ac:dyDescent="0.25">
      <c r="C34" s="288" t="s">
        <v>71</v>
      </c>
      <c r="D34" s="170" t="s">
        <v>84</v>
      </c>
      <c r="E34" s="782" t="s">
        <v>76</v>
      </c>
      <c r="F34" s="493">
        <v>2011</v>
      </c>
      <c r="G34" s="352">
        <v>1</v>
      </c>
      <c r="H34" s="160">
        <v>1</v>
      </c>
      <c r="I34" s="160">
        <v>1</v>
      </c>
      <c r="J34" s="160">
        <v>1</v>
      </c>
      <c r="K34" s="160"/>
      <c r="L34" s="160"/>
      <c r="M34" s="258"/>
      <c r="N34" s="258"/>
      <c r="O34" s="258"/>
      <c r="P34" s="258"/>
      <c r="Q34" s="956">
        <f t="shared" si="0"/>
        <v>4</v>
      </c>
    </row>
    <row r="35" spans="3:17" x14ac:dyDescent="0.25">
      <c r="C35" s="297" t="s">
        <v>71</v>
      </c>
      <c r="D35" s="281" t="s">
        <v>85</v>
      </c>
      <c r="E35" s="783" t="s">
        <v>86</v>
      </c>
      <c r="F35" s="494">
        <v>2012</v>
      </c>
      <c r="G35" s="352"/>
      <c r="H35" s="160">
        <v>1</v>
      </c>
      <c r="I35" s="160"/>
      <c r="J35" s="160"/>
      <c r="K35" s="160"/>
      <c r="L35" s="160">
        <v>1</v>
      </c>
      <c r="M35" s="258"/>
      <c r="N35" s="258"/>
      <c r="O35" s="258"/>
      <c r="P35" s="258"/>
      <c r="Q35" s="956">
        <f t="shared" si="0"/>
        <v>2</v>
      </c>
    </row>
    <row r="36" spans="3:17" x14ac:dyDescent="0.25">
      <c r="C36" s="288" t="s">
        <v>71</v>
      </c>
      <c r="D36" s="170" t="s">
        <v>755</v>
      </c>
      <c r="E36" s="782" t="s">
        <v>82</v>
      </c>
      <c r="F36" s="493">
        <v>2010</v>
      </c>
      <c r="G36" s="352"/>
      <c r="H36" s="160"/>
      <c r="I36" s="160">
        <v>1</v>
      </c>
      <c r="J36" s="160"/>
      <c r="K36" s="160">
        <v>1</v>
      </c>
      <c r="L36" s="160">
        <v>1</v>
      </c>
      <c r="M36" s="258"/>
      <c r="N36" s="258"/>
      <c r="O36" s="258"/>
      <c r="P36" s="258"/>
      <c r="Q36" s="956">
        <f t="shared" si="0"/>
        <v>3</v>
      </c>
    </row>
    <row r="37" spans="3:17" x14ac:dyDescent="0.25">
      <c r="C37" s="288" t="s">
        <v>71</v>
      </c>
      <c r="D37" s="170" t="s">
        <v>95</v>
      </c>
      <c r="E37" s="782" t="s">
        <v>96</v>
      </c>
      <c r="F37" s="493">
        <v>2011</v>
      </c>
      <c r="G37" s="352">
        <v>1</v>
      </c>
      <c r="H37" s="160"/>
      <c r="I37" s="160">
        <v>1</v>
      </c>
      <c r="J37" s="160"/>
      <c r="K37" s="160"/>
      <c r="L37" s="160"/>
      <c r="M37" s="258"/>
      <c r="N37" s="258"/>
      <c r="O37" s="258"/>
      <c r="P37" s="258"/>
      <c r="Q37" s="956">
        <f t="shared" si="0"/>
        <v>2</v>
      </c>
    </row>
    <row r="38" spans="3:17" x14ac:dyDescent="0.25">
      <c r="C38" s="288" t="s">
        <v>71</v>
      </c>
      <c r="D38" s="170" t="s">
        <v>83</v>
      </c>
      <c r="E38" s="782" t="s">
        <v>82</v>
      </c>
      <c r="F38" s="493">
        <v>2011</v>
      </c>
      <c r="G38" s="352">
        <v>1</v>
      </c>
      <c r="H38" s="160">
        <v>1</v>
      </c>
      <c r="I38" s="160">
        <v>1</v>
      </c>
      <c r="J38" s="160">
        <v>1</v>
      </c>
      <c r="K38" s="160"/>
      <c r="L38" s="160"/>
      <c r="M38" s="258"/>
      <c r="N38" s="258">
        <v>1</v>
      </c>
      <c r="O38" s="258"/>
      <c r="P38" s="258"/>
      <c r="Q38" s="956">
        <f t="shared" si="0"/>
        <v>5</v>
      </c>
    </row>
    <row r="39" spans="3:17" x14ac:dyDescent="0.25">
      <c r="C39" s="288" t="s">
        <v>71</v>
      </c>
      <c r="D39" s="170" t="s">
        <v>832</v>
      </c>
      <c r="E39" s="782" t="s">
        <v>173</v>
      </c>
      <c r="F39" s="493">
        <v>2009</v>
      </c>
      <c r="G39" s="352">
        <v>1</v>
      </c>
      <c r="H39" s="160">
        <v>1</v>
      </c>
      <c r="I39" s="160"/>
      <c r="J39" s="160"/>
      <c r="K39" s="160"/>
      <c r="L39" s="160"/>
      <c r="M39" s="258"/>
      <c r="N39" s="258"/>
      <c r="O39" s="258"/>
      <c r="P39" s="258"/>
      <c r="Q39" s="956">
        <f t="shared" si="0"/>
        <v>2</v>
      </c>
    </row>
    <row r="40" spans="3:17" x14ac:dyDescent="0.25">
      <c r="C40" s="288" t="s">
        <v>71</v>
      </c>
      <c r="D40" s="170" t="s">
        <v>122</v>
      </c>
      <c r="E40" s="782" t="s">
        <v>773</v>
      </c>
      <c r="F40" s="493">
        <v>2014</v>
      </c>
      <c r="G40" s="352">
        <v>1</v>
      </c>
      <c r="H40" s="160">
        <v>1</v>
      </c>
      <c r="I40" s="160"/>
      <c r="J40" s="160">
        <v>1</v>
      </c>
      <c r="K40" s="160"/>
      <c r="L40" s="160"/>
      <c r="M40" s="258"/>
      <c r="N40" s="258"/>
      <c r="O40" s="258"/>
      <c r="P40" s="258"/>
      <c r="Q40" s="956">
        <f t="shared" si="0"/>
        <v>3</v>
      </c>
    </row>
    <row r="41" spans="3:17" x14ac:dyDescent="0.25">
      <c r="C41" s="288" t="s">
        <v>71</v>
      </c>
      <c r="D41" s="170" t="s">
        <v>122</v>
      </c>
      <c r="E41" s="782" t="s">
        <v>515</v>
      </c>
      <c r="F41" s="493">
        <v>2010</v>
      </c>
      <c r="G41" s="352">
        <v>1</v>
      </c>
      <c r="H41" s="160">
        <v>1</v>
      </c>
      <c r="I41" s="160">
        <v>1</v>
      </c>
      <c r="J41" s="160">
        <v>1</v>
      </c>
      <c r="K41" s="160"/>
      <c r="L41" s="160"/>
      <c r="M41" s="258"/>
      <c r="N41" s="258"/>
      <c r="O41" s="258"/>
      <c r="P41" s="258"/>
      <c r="Q41" s="956">
        <f t="shared" si="0"/>
        <v>4</v>
      </c>
    </row>
    <row r="42" spans="3:17" x14ac:dyDescent="0.25">
      <c r="C42" s="288" t="s">
        <v>71</v>
      </c>
      <c r="D42" s="170" t="s">
        <v>809</v>
      </c>
      <c r="E42" s="782" t="s">
        <v>78</v>
      </c>
      <c r="F42" s="493">
        <v>2010</v>
      </c>
      <c r="G42" s="352"/>
      <c r="H42" s="160"/>
      <c r="I42" s="160">
        <v>1</v>
      </c>
      <c r="J42" s="160">
        <v>1</v>
      </c>
      <c r="K42" s="160"/>
      <c r="L42" s="160"/>
      <c r="M42" s="258"/>
      <c r="N42" s="258"/>
      <c r="O42" s="258"/>
      <c r="P42" s="258"/>
      <c r="Q42" s="956">
        <f t="shared" si="0"/>
        <v>2</v>
      </c>
    </row>
    <row r="43" spans="3:17" x14ac:dyDescent="0.25">
      <c r="C43" s="288" t="s">
        <v>71</v>
      </c>
      <c r="D43" s="170" t="s">
        <v>127</v>
      </c>
      <c r="E43" s="782" t="s">
        <v>82</v>
      </c>
      <c r="F43" s="493">
        <v>2008</v>
      </c>
      <c r="G43" s="352"/>
      <c r="H43" s="160"/>
      <c r="I43" s="160">
        <v>1</v>
      </c>
      <c r="J43" s="160">
        <v>1</v>
      </c>
      <c r="K43" s="160"/>
      <c r="L43" s="160">
        <v>1</v>
      </c>
      <c r="M43" s="258"/>
      <c r="N43" s="258"/>
      <c r="O43" s="258"/>
      <c r="P43" s="258"/>
      <c r="Q43" s="956">
        <f t="shared" si="0"/>
        <v>3</v>
      </c>
    </row>
    <row r="44" spans="3:17" x14ac:dyDescent="0.25">
      <c r="C44" s="288" t="s">
        <v>71</v>
      </c>
      <c r="D44" s="170" t="s">
        <v>72</v>
      </c>
      <c r="E44" s="782" t="s">
        <v>73</v>
      </c>
      <c r="F44" s="493">
        <v>2014</v>
      </c>
      <c r="G44" s="352">
        <v>1</v>
      </c>
      <c r="H44" s="160">
        <v>1</v>
      </c>
      <c r="I44" s="160"/>
      <c r="J44" s="160"/>
      <c r="K44" s="160"/>
      <c r="L44" s="160"/>
      <c r="M44" s="258">
        <v>1</v>
      </c>
      <c r="N44" s="258"/>
      <c r="O44" s="258"/>
      <c r="P44" s="258"/>
      <c r="Q44" s="956">
        <f t="shared" si="0"/>
        <v>3</v>
      </c>
    </row>
    <row r="45" spans="3:17" x14ac:dyDescent="0.25">
      <c r="C45" s="288" t="s">
        <v>71</v>
      </c>
      <c r="D45" s="170" t="s">
        <v>449</v>
      </c>
      <c r="E45" s="782" t="s">
        <v>73</v>
      </c>
      <c r="F45" s="493">
        <v>2007</v>
      </c>
      <c r="G45" s="352"/>
      <c r="H45" s="160"/>
      <c r="I45" s="160">
        <v>1</v>
      </c>
      <c r="J45" s="160">
        <v>1</v>
      </c>
      <c r="K45" s="160"/>
      <c r="L45" s="160"/>
      <c r="M45" s="258"/>
      <c r="N45" s="258"/>
      <c r="O45" s="258"/>
      <c r="P45" s="258"/>
      <c r="Q45" s="956">
        <f t="shared" si="0"/>
        <v>2</v>
      </c>
    </row>
    <row r="46" spans="3:17" x14ac:dyDescent="0.25">
      <c r="C46" s="288" t="s">
        <v>71</v>
      </c>
      <c r="D46" s="170" t="s">
        <v>677</v>
      </c>
      <c r="E46" s="782" t="s">
        <v>80</v>
      </c>
      <c r="F46" s="493">
        <v>2016</v>
      </c>
      <c r="G46" s="352"/>
      <c r="H46" s="160"/>
      <c r="I46" s="160">
        <v>1</v>
      </c>
      <c r="J46" s="160">
        <v>1</v>
      </c>
      <c r="K46" s="160">
        <v>1</v>
      </c>
      <c r="L46" s="160">
        <v>1</v>
      </c>
      <c r="M46" s="258"/>
      <c r="N46" s="258"/>
      <c r="O46" s="258"/>
      <c r="P46" s="258"/>
      <c r="Q46" s="956">
        <f t="shared" si="0"/>
        <v>4</v>
      </c>
    </row>
    <row r="47" spans="3:17" x14ac:dyDescent="0.25">
      <c r="C47" s="288" t="s">
        <v>71</v>
      </c>
      <c r="D47" s="170" t="s">
        <v>732</v>
      </c>
      <c r="E47" s="782" t="s">
        <v>733</v>
      </c>
      <c r="F47" s="493">
        <v>2009</v>
      </c>
      <c r="G47" s="352"/>
      <c r="H47" s="160"/>
      <c r="I47" s="160"/>
      <c r="J47" s="160">
        <v>1</v>
      </c>
      <c r="K47" s="160">
        <v>1</v>
      </c>
      <c r="L47" s="160"/>
      <c r="M47" s="258"/>
      <c r="N47" s="258"/>
      <c r="O47" s="258"/>
      <c r="P47" s="258"/>
      <c r="Q47" s="956">
        <f t="shared" si="0"/>
        <v>2</v>
      </c>
    </row>
    <row r="48" spans="3:17" x14ac:dyDescent="0.25">
      <c r="C48" s="297" t="s">
        <v>71</v>
      </c>
      <c r="D48" s="281" t="s">
        <v>123</v>
      </c>
      <c r="E48" s="783" t="s">
        <v>124</v>
      </c>
      <c r="F48" s="494">
        <v>2009</v>
      </c>
      <c r="G48" s="352">
        <v>1</v>
      </c>
      <c r="H48" s="160">
        <v>1</v>
      </c>
      <c r="I48" s="160">
        <v>1</v>
      </c>
      <c r="J48" s="160">
        <v>1</v>
      </c>
      <c r="K48" s="160"/>
      <c r="L48" s="160">
        <v>1</v>
      </c>
      <c r="M48" s="258">
        <v>1</v>
      </c>
      <c r="N48" s="258"/>
      <c r="O48" s="258"/>
      <c r="P48" s="258"/>
      <c r="Q48" s="956">
        <f t="shared" si="0"/>
        <v>6</v>
      </c>
    </row>
    <row r="49" spans="3:17" x14ac:dyDescent="0.25">
      <c r="C49" s="288" t="s">
        <v>71</v>
      </c>
      <c r="D49" s="170" t="s">
        <v>734</v>
      </c>
      <c r="E49" s="782" t="s">
        <v>173</v>
      </c>
      <c r="F49" s="493">
        <v>2010</v>
      </c>
      <c r="G49" s="352"/>
      <c r="H49" s="160"/>
      <c r="I49" s="160">
        <v>1</v>
      </c>
      <c r="J49" s="160">
        <v>1</v>
      </c>
      <c r="K49" s="160"/>
      <c r="L49" s="160"/>
      <c r="M49" s="258"/>
      <c r="N49" s="258"/>
      <c r="O49" s="258"/>
      <c r="P49" s="258"/>
      <c r="Q49" s="956">
        <f t="shared" si="0"/>
        <v>2</v>
      </c>
    </row>
    <row r="50" spans="3:17" x14ac:dyDescent="0.25">
      <c r="C50" s="288" t="s">
        <v>16</v>
      </c>
      <c r="D50" s="170" t="s">
        <v>686</v>
      </c>
      <c r="E50" s="782" t="s">
        <v>70</v>
      </c>
      <c r="F50" s="493">
        <v>2012</v>
      </c>
      <c r="G50" s="352"/>
      <c r="H50" s="160"/>
      <c r="I50" s="160"/>
      <c r="J50" s="160"/>
      <c r="K50" s="160">
        <v>1</v>
      </c>
      <c r="L50" s="160">
        <v>1</v>
      </c>
      <c r="M50" s="258">
        <v>1</v>
      </c>
      <c r="N50" s="258">
        <v>1</v>
      </c>
      <c r="O50" s="258"/>
      <c r="P50" s="258"/>
      <c r="Q50" s="956">
        <f t="shared" si="0"/>
        <v>4</v>
      </c>
    </row>
    <row r="51" spans="3:17" x14ac:dyDescent="0.25">
      <c r="C51" s="288" t="s">
        <v>16</v>
      </c>
      <c r="D51" s="170" t="s">
        <v>686</v>
      </c>
      <c r="E51" s="782" t="s">
        <v>65</v>
      </c>
      <c r="F51" s="493">
        <v>2012</v>
      </c>
      <c r="G51" s="352"/>
      <c r="H51" s="160"/>
      <c r="I51" s="160"/>
      <c r="J51" s="160"/>
      <c r="K51" s="160">
        <v>1</v>
      </c>
      <c r="L51" s="160">
        <v>1</v>
      </c>
      <c r="M51" s="258">
        <v>1</v>
      </c>
      <c r="N51" s="258">
        <v>1</v>
      </c>
      <c r="O51" s="258"/>
      <c r="P51" s="258"/>
      <c r="Q51" s="956">
        <f t="shared" si="0"/>
        <v>4</v>
      </c>
    </row>
    <row r="52" spans="3:17" x14ac:dyDescent="0.25">
      <c r="C52" s="288" t="s">
        <v>6</v>
      </c>
      <c r="D52" s="170" t="s">
        <v>574</v>
      </c>
      <c r="E52" s="782" t="s">
        <v>78</v>
      </c>
      <c r="F52" s="493">
        <v>2013</v>
      </c>
      <c r="G52" s="352"/>
      <c r="H52" s="160"/>
      <c r="I52" s="160"/>
      <c r="J52" s="160"/>
      <c r="K52" s="160">
        <v>1</v>
      </c>
      <c r="L52" s="160">
        <v>1</v>
      </c>
      <c r="M52" s="258">
        <v>1</v>
      </c>
      <c r="N52" s="258">
        <v>1</v>
      </c>
      <c r="O52" s="258"/>
      <c r="P52" s="258"/>
      <c r="Q52" s="956">
        <f t="shared" si="0"/>
        <v>4</v>
      </c>
    </row>
    <row r="53" spans="3:17" x14ac:dyDescent="0.25">
      <c r="C53" s="288" t="s">
        <v>6</v>
      </c>
      <c r="D53" s="170" t="s">
        <v>709</v>
      </c>
      <c r="E53" s="782" t="s">
        <v>166</v>
      </c>
      <c r="F53" s="493">
        <v>2014</v>
      </c>
      <c r="G53" s="352"/>
      <c r="H53" s="160"/>
      <c r="I53" s="160"/>
      <c r="J53" s="160"/>
      <c r="K53" s="160">
        <v>1</v>
      </c>
      <c r="L53" s="160">
        <v>1</v>
      </c>
      <c r="M53" s="258">
        <v>1</v>
      </c>
      <c r="N53" s="258">
        <v>1</v>
      </c>
      <c r="O53" s="258"/>
      <c r="P53" s="258"/>
      <c r="Q53" s="956">
        <f t="shared" si="0"/>
        <v>4</v>
      </c>
    </row>
    <row r="54" spans="3:17" x14ac:dyDescent="0.25">
      <c r="C54" s="297" t="s">
        <v>6</v>
      </c>
      <c r="D54" s="281" t="s">
        <v>151</v>
      </c>
      <c r="E54" s="783" t="s">
        <v>514</v>
      </c>
      <c r="F54" s="494">
        <v>2015</v>
      </c>
      <c r="G54" s="459"/>
      <c r="H54" s="168"/>
      <c r="I54" s="168"/>
      <c r="J54" s="168"/>
      <c r="K54" s="168">
        <v>1</v>
      </c>
      <c r="L54" s="168">
        <v>1</v>
      </c>
      <c r="M54" s="283"/>
      <c r="N54" s="283"/>
      <c r="O54" s="283"/>
      <c r="P54" s="283"/>
      <c r="Q54" s="956">
        <f t="shared" si="0"/>
        <v>2</v>
      </c>
    </row>
    <row r="55" spans="3:17" x14ac:dyDescent="0.25">
      <c r="C55" s="288" t="s">
        <v>14</v>
      </c>
      <c r="D55" s="26" t="s">
        <v>1062</v>
      </c>
      <c r="E55" s="26" t="s">
        <v>1063</v>
      </c>
      <c r="F55" s="81">
        <v>2017</v>
      </c>
      <c r="G55" s="160"/>
      <c r="H55" s="160"/>
      <c r="I55" s="160"/>
      <c r="J55" s="160"/>
      <c r="K55" s="160"/>
      <c r="L55" s="160"/>
      <c r="M55" s="258">
        <v>1</v>
      </c>
      <c r="N55" s="258">
        <v>1</v>
      </c>
      <c r="O55" s="258"/>
      <c r="P55" s="258"/>
      <c r="Q55" s="956">
        <f t="shared" ref="Q55:Q59" si="1">SUM(G55:P55)</f>
        <v>2</v>
      </c>
    </row>
    <row r="56" spans="3:17" x14ac:dyDescent="0.25">
      <c r="C56" s="288" t="s">
        <v>14</v>
      </c>
      <c r="D56" s="26" t="s">
        <v>862</v>
      </c>
      <c r="E56" s="26" t="s">
        <v>81</v>
      </c>
      <c r="F56" s="81">
        <v>2013</v>
      </c>
      <c r="G56" s="160"/>
      <c r="H56" s="160"/>
      <c r="I56" s="160"/>
      <c r="J56" s="160"/>
      <c r="K56" s="160"/>
      <c r="L56" s="160"/>
      <c r="M56" s="258">
        <v>1</v>
      </c>
      <c r="N56" s="258">
        <v>1</v>
      </c>
      <c r="O56" s="258"/>
      <c r="P56" s="258"/>
      <c r="Q56" s="956">
        <f t="shared" si="1"/>
        <v>2</v>
      </c>
    </row>
    <row r="57" spans="3:17" x14ac:dyDescent="0.25">
      <c r="C57" s="288" t="s">
        <v>14</v>
      </c>
      <c r="D57" s="26" t="s">
        <v>894</v>
      </c>
      <c r="E57" s="26" t="s">
        <v>80</v>
      </c>
      <c r="F57" s="81">
        <v>2013</v>
      </c>
      <c r="G57" s="160"/>
      <c r="H57" s="160"/>
      <c r="I57" s="160"/>
      <c r="J57" s="160"/>
      <c r="K57" s="160"/>
      <c r="L57" s="160"/>
      <c r="M57" s="258">
        <v>1</v>
      </c>
      <c r="N57" s="258">
        <v>1</v>
      </c>
      <c r="O57" s="258"/>
      <c r="P57" s="258"/>
      <c r="Q57" s="956">
        <f t="shared" si="1"/>
        <v>2</v>
      </c>
    </row>
    <row r="58" spans="3:17" x14ac:dyDescent="0.25">
      <c r="C58" s="288" t="s">
        <v>14</v>
      </c>
      <c r="D58" s="26" t="s">
        <v>799</v>
      </c>
      <c r="E58" s="26" t="s">
        <v>126</v>
      </c>
      <c r="F58" s="81">
        <v>2014</v>
      </c>
      <c r="G58" s="160"/>
      <c r="H58" s="160"/>
      <c r="I58" s="160"/>
      <c r="J58" s="160"/>
      <c r="K58" s="160"/>
      <c r="L58" s="160"/>
      <c r="M58" s="258">
        <v>1</v>
      </c>
      <c r="N58" s="258">
        <v>1</v>
      </c>
      <c r="O58" s="258"/>
      <c r="P58" s="258"/>
      <c r="Q58" s="956">
        <f t="shared" si="1"/>
        <v>2</v>
      </c>
    </row>
    <row r="59" spans="3:17" x14ac:dyDescent="0.25">
      <c r="C59" s="288" t="s">
        <v>14</v>
      </c>
      <c r="D59" s="26" t="s">
        <v>995</v>
      </c>
      <c r="E59" s="26" t="s">
        <v>142</v>
      </c>
      <c r="F59" s="81">
        <v>2017</v>
      </c>
      <c r="G59" s="160"/>
      <c r="H59" s="160"/>
      <c r="I59" s="160"/>
      <c r="J59" s="160"/>
      <c r="K59" s="160"/>
      <c r="L59" s="160"/>
      <c r="M59" s="258">
        <v>1</v>
      </c>
      <c r="N59" s="258">
        <v>1</v>
      </c>
      <c r="O59" s="258"/>
      <c r="P59" s="258"/>
      <c r="Q59" s="956">
        <f t="shared" si="1"/>
        <v>2</v>
      </c>
    </row>
    <row r="60" spans="3:17" x14ac:dyDescent="0.25">
      <c r="C60" s="288" t="s">
        <v>673</v>
      </c>
      <c r="D60" s="26" t="s">
        <v>867</v>
      </c>
      <c r="E60" s="26" t="s">
        <v>82</v>
      </c>
      <c r="F60" s="81">
        <v>2010</v>
      </c>
      <c r="G60" s="160"/>
      <c r="H60" s="160"/>
      <c r="I60" s="160"/>
      <c r="J60" s="160"/>
      <c r="K60" s="160">
        <v>1</v>
      </c>
      <c r="L60" s="160"/>
      <c r="M60" s="258"/>
      <c r="N60" s="258"/>
      <c r="O60" s="258"/>
      <c r="P60" s="258"/>
      <c r="Q60" s="956">
        <f t="shared" si="0"/>
        <v>1</v>
      </c>
    </row>
    <row r="61" spans="3:17" x14ac:dyDescent="0.25">
      <c r="C61" s="288" t="s">
        <v>673</v>
      </c>
      <c r="D61" s="26" t="s">
        <v>868</v>
      </c>
      <c r="E61" s="26" t="s">
        <v>65</v>
      </c>
      <c r="F61" s="81">
        <v>2013</v>
      </c>
      <c r="G61" s="160"/>
      <c r="H61" s="160"/>
      <c r="I61" s="160"/>
      <c r="J61" s="160"/>
      <c r="K61" s="160">
        <v>1</v>
      </c>
      <c r="L61" s="160"/>
      <c r="M61" s="258"/>
      <c r="N61" s="258"/>
      <c r="O61" s="258"/>
      <c r="P61" s="258"/>
      <c r="Q61" s="956">
        <f t="shared" si="0"/>
        <v>1</v>
      </c>
    </row>
    <row r="62" spans="3:17" x14ac:dyDescent="0.25">
      <c r="C62" s="288" t="s">
        <v>673</v>
      </c>
      <c r="D62" s="170" t="s">
        <v>833</v>
      </c>
      <c r="E62" s="782" t="s">
        <v>136</v>
      </c>
      <c r="F62" s="493">
        <v>2014</v>
      </c>
      <c r="G62" s="352">
        <v>1</v>
      </c>
      <c r="H62" s="160">
        <v>1</v>
      </c>
      <c r="I62" s="160"/>
      <c r="J62" s="160"/>
      <c r="K62" s="160"/>
      <c r="L62" s="160"/>
      <c r="M62" s="258"/>
      <c r="N62" s="258"/>
      <c r="O62" s="258"/>
      <c r="P62" s="258"/>
      <c r="Q62" s="956">
        <f t="shared" si="0"/>
        <v>2</v>
      </c>
    </row>
    <row r="63" spans="3:17" x14ac:dyDescent="0.25">
      <c r="C63" s="288" t="s">
        <v>673</v>
      </c>
      <c r="D63" s="170" t="s">
        <v>774</v>
      </c>
      <c r="E63" s="782" t="s">
        <v>126</v>
      </c>
      <c r="F63" s="493">
        <v>2013</v>
      </c>
      <c r="G63" s="352">
        <v>1</v>
      </c>
      <c r="H63" s="160">
        <v>1</v>
      </c>
      <c r="I63" s="160"/>
      <c r="J63" s="160"/>
      <c r="K63" s="160">
        <v>1</v>
      </c>
      <c r="L63" s="160"/>
      <c r="M63" s="258"/>
      <c r="N63" s="258"/>
      <c r="O63" s="258"/>
      <c r="P63" s="258"/>
      <c r="Q63" s="956">
        <f t="shared" si="0"/>
        <v>3</v>
      </c>
    </row>
    <row r="64" spans="3:17" x14ac:dyDescent="0.25">
      <c r="C64" s="288" t="s">
        <v>13</v>
      </c>
      <c r="D64" s="170" t="s">
        <v>93</v>
      </c>
      <c r="E64" s="782" t="s">
        <v>94</v>
      </c>
      <c r="F64" s="493">
        <v>2011</v>
      </c>
      <c r="G64" s="352"/>
      <c r="H64" s="160">
        <v>1</v>
      </c>
      <c r="I64" s="160"/>
      <c r="J64" s="160"/>
      <c r="K64" s="160"/>
      <c r="L64" s="160"/>
      <c r="M64" s="258"/>
      <c r="N64" s="258"/>
      <c r="O64" s="258"/>
      <c r="P64" s="258"/>
      <c r="Q64" s="956">
        <f t="shared" si="0"/>
        <v>1</v>
      </c>
    </row>
    <row r="65" spans="3:17" x14ac:dyDescent="0.25">
      <c r="C65" s="288" t="s">
        <v>13</v>
      </c>
      <c r="D65" s="170" t="s">
        <v>115</v>
      </c>
      <c r="E65" s="782" t="s">
        <v>116</v>
      </c>
      <c r="F65" s="493">
        <v>2011</v>
      </c>
      <c r="G65" s="352">
        <v>1</v>
      </c>
      <c r="H65" s="160">
        <v>1</v>
      </c>
      <c r="I65" s="160"/>
      <c r="J65" s="160"/>
      <c r="K65" s="160">
        <v>1</v>
      </c>
      <c r="L65" s="160"/>
      <c r="M65" s="258"/>
      <c r="N65" s="258"/>
      <c r="O65" s="258"/>
      <c r="P65" s="258"/>
      <c r="Q65" s="956">
        <f t="shared" si="0"/>
        <v>3</v>
      </c>
    </row>
    <row r="66" spans="3:17" x14ac:dyDescent="0.25">
      <c r="C66" s="288" t="s">
        <v>13</v>
      </c>
      <c r="D66" s="170" t="s">
        <v>115</v>
      </c>
      <c r="E66" s="782" t="s">
        <v>126</v>
      </c>
      <c r="F66" s="493">
        <v>2009</v>
      </c>
      <c r="G66" s="352">
        <v>1</v>
      </c>
      <c r="H66" s="160">
        <v>1</v>
      </c>
      <c r="I66" s="160"/>
      <c r="J66" s="160"/>
      <c r="K66" s="160"/>
      <c r="L66" s="160"/>
      <c r="M66" s="258"/>
      <c r="N66" s="258"/>
      <c r="O66" s="258"/>
      <c r="P66" s="258"/>
      <c r="Q66" s="956">
        <f t="shared" si="0"/>
        <v>2</v>
      </c>
    </row>
    <row r="67" spans="3:17" x14ac:dyDescent="0.25">
      <c r="C67" s="297" t="s">
        <v>9</v>
      </c>
      <c r="D67" s="281" t="s">
        <v>68</v>
      </c>
      <c r="E67" s="783" t="s">
        <v>69</v>
      </c>
      <c r="F67" s="494">
        <v>2012</v>
      </c>
      <c r="G67" s="352"/>
      <c r="H67" s="160"/>
      <c r="I67" s="160">
        <v>1</v>
      </c>
      <c r="J67" s="160">
        <v>1</v>
      </c>
      <c r="K67" s="160">
        <v>1</v>
      </c>
      <c r="L67" s="160">
        <v>1</v>
      </c>
      <c r="M67" s="258"/>
      <c r="N67" s="258"/>
      <c r="O67" s="258"/>
      <c r="P67" s="258"/>
      <c r="Q67" s="956">
        <f t="shared" si="0"/>
        <v>4</v>
      </c>
    </row>
    <row r="68" spans="3:17" x14ac:dyDescent="0.25">
      <c r="C68" s="288" t="s">
        <v>9</v>
      </c>
      <c r="D68" s="170" t="s">
        <v>576</v>
      </c>
      <c r="E68" s="782" t="s">
        <v>70</v>
      </c>
      <c r="F68" s="493">
        <v>2013</v>
      </c>
      <c r="G68" s="352"/>
      <c r="H68" s="160"/>
      <c r="I68" s="160"/>
      <c r="J68" s="160"/>
      <c r="K68" s="160">
        <v>1</v>
      </c>
      <c r="L68" s="160">
        <v>1</v>
      </c>
      <c r="M68" s="258"/>
      <c r="N68" s="258"/>
      <c r="O68" s="258"/>
      <c r="P68" s="258"/>
      <c r="Q68" s="956">
        <f t="shared" si="0"/>
        <v>2</v>
      </c>
    </row>
    <row r="69" spans="3:17" x14ac:dyDescent="0.25">
      <c r="C69" s="288" t="s">
        <v>9</v>
      </c>
      <c r="D69" s="170" t="s">
        <v>359</v>
      </c>
      <c r="E69" s="782" t="s">
        <v>126</v>
      </c>
      <c r="F69" s="493">
        <v>2010</v>
      </c>
      <c r="G69" s="352">
        <v>1</v>
      </c>
      <c r="H69" s="160">
        <v>1</v>
      </c>
      <c r="I69" s="160">
        <v>1</v>
      </c>
      <c r="J69" s="160">
        <v>1</v>
      </c>
      <c r="K69" s="160">
        <v>1</v>
      </c>
      <c r="L69" s="160">
        <v>1</v>
      </c>
      <c r="M69" s="258"/>
      <c r="N69" s="258"/>
      <c r="O69" s="258"/>
      <c r="P69" s="258"/>
      <c r="Q69" s="956">
        <f t="shared" si="0"/>
        <v>6</v>
      </c>
    </row>
    <row r="70" spans="3:17" x14ac:dyDescent="0.25">
      <c r="C70" s="288" t="s">
        <v>9</v>
      </c>
      <c r="D70" s="170" t="s">
        <v>150</v>
      </c>
      <c r="E70" s="782" t="s">
        <v>881</v>
      </c>
      <c r="F70" s="493">
        <v>2007</v>
      </c>
      <c r="G70" s="352"/>
      <c r="H70" s="160"/>
      <c r="I70" s="160"/>
      <c r="J70" s="160"/>
      <c r="K70" s="160"/>
      <c r="L70" s="160">
        <v>1</v>
      </c>
      <c r="M70" s="258"/>
      <c r="N70" s="258"/>
      <c r="O70" s="258"/>
      <c r="P70" s="258"/>
      <c r="Q70" s="956">
        <f t="shared" si="0"/>
        <v>1</v>
      </c>
    </row>
    <row r="71" spans="3:17" x14ac:dyDescent="0.25">
      <c r="C71" s="288" t="s">
        <v>9</v>
      </c>
      <c r="D71" s="170" t="s">
        <v>486</v>
      </c>
      <c r="E71" s="782" t="s">
        <v>76</v>
      </c>
      <c r="F71" s="493">
        <v>2011</v>
      </c>
      <c r="G71" s="352">
        <v>1</v>
      </c>
      <c r="H71" s="160">
        <v>1</v>
      </c>
      <c r="I71" s="160">
        <v>1</v>
      </c>
      <c r="J71" s="160">
        <v>1</v>
      </c>
      <c r="K71" s="160">
        <v>1</v>
      </c>
      <c r="L71" s="160">
        <v>1</v>
      </c>
      <c r="M71" s="258"/>
      <c r="N71" s="258">
        <v>1</v>
      </c>
      <c r="O71" s="258"/>
      <c r="P71" s="258"/>
      <c r="Q71" s="956">
        <f t="shared" si="0"/>
        <v>7</v>
      </c>
    </row>
    <row r="72" spans="3:17" x14ac:dyDescent="0.25">
      <c r="C72" s="288" t="s">
        <v>653</v>
      </c>
      <c r="D72" s="170" t="s">
        <v>468</v>
      </c>
      <c r="E72" s="782" t="s">
        <v>142</v>
      </c>
      <c r="F72" s="493">
        <v>2012</v>
      </c>
      <c r="G72" s="352"/>
      <c r="H72" s="160"/>
      <c r="I72" s="160">
        <v>1</v>
      </c>
      <c r="J72" s="160"/>
      <c r="K72" s="160">
        <v>1</v>
      </c>
      <c r="L72" s="160"/>
      <c r="M72" s="258"/>
      <c r="N72" s="258"/>
      <c r="O72" s="258"/>
      <c r="P72" s="258"/>
      <c r="Q72" s="956">
        <f t="shared" si="0"/>
        <v>2</v>
      </c>
    </row>
    <row r="73" spans="3:17" x14ac:dyDescent="0.25">
      <c r="C73" s="297" t="s">
        <v>653</v>
      </c>
      <c r="D73" s="281" t="s">
        <v>482</v>
      </c>
      <c r="E73" s="783" t="s">
        <v>124</v>
      </c>
      <c r="F73" s="494">
        <v>2012</v>
      </c>
      <c r="G73" s="352">
        <v>1</v>
      </c>
      <c r="H73" s="160">
        <v>1</v>
      </c>
      <c r="I73" s="160"/>
      <c r="J73" s="160">
        <v>1</v>
      </c>
      <c r="K73" s="160">
        <v>1</v>
      </c>
      <c r="L73" s="160">
        <v>1</v>
      </c>
      <c r="M73" s="258">
        <v>1</v>
      </c>
      <c r="N73" s="258">
        <v>1</v>
      </c>
      <c r="O73" s="258"/>
      <c r="P73" s="258"/>
      <c r="Q73" s="956">
        <f t="shared" ref="Q73:Q80" si="2">SUM(G73:P73)</f>
        <v>7</v>
      </c>
    </row>
    <row r="74" spans="3:17" x14ac:dyDescent="0.25">
      <c r="C74" s="288" t="s">
        <v>653</v>
      </c>
      <c r="D74" s="170" t="s">
        <v>1061</v>
      </c>
      <c r="E74" s="782" t="s">
        <v>65</v>
      </c>
      <c r="F74" s="493">
        <v>2012</v>
      </c>
      <c r="G74" s="352"/>
      <c r="H74" s="160"/>
      <c r="I74" s="160"/>
      <c r="J74" s="160"/>
      <c r="K74" s="160"/>
      <c r="L74" s="160"/>
      <c r="M74" s="258">
        <v>1</v>
      </c>
      <c r="N74" s="258">
        <v>1</v>
      </c>
      <c r="O74" s="258"/>
      <c r="P74" s="258"/>
      <c r="Q74" s="956">
        <f t="shared" si="2"/>
        <v>2</v>
      </c>
    </row>
    <row r="75" spans="3:17" x14ac:dyDescent="0.25">
      <c r="C75" s="288" t="s">
        <v>653</v>
      </c>
      <c r="D75" s="170" t="s">
        <v>483</v>
      </c>
      <c r="E75" s="782" t="s">
        <v>73</v>
      </c>
      <c r="F75" s="493">
        <v>2011</v>
      </c>
      <c r="G75" s="352"/>
      <c r="H75" s="160"/>
      <c r="I75" s="160">
        <v>1</v>
      </c>
      <c r="J75" s="160">
        <v>1</v>
      </c>
      <c r="K75" s="160">
        <v>1</v>
      </c>
      <c r="L75" s="160">
        <v>1</v>
      </c>
      <c r="M75" s="258">
        <v>1</v>
      </c>
      <c r="N75" s="258">
        <v>1</v>
      </c>
      <c r="O75" s="258"/>
      <c r="P75" s="258"/>
      <c r="Q75" s="956">
        <f t="shared" si="2"/>
        <v>6</v>
      </c>
    </row>
    <row r="76" spans="3:17" x14ac:dyDescent="0.25">
      <c r="C76" s="297" t="s">
        <v>653</v>
      </c>
      <c r="D76" s="281" t="s">
        <v>463</v>
      </c>
      <c r="E76" s="783" t="s">
        <v>131</v>
      </c>
      <c r="F76" s="494">
        <v>2014</v>
      </c>
      <c r="G76" s="459"/>
      <c r="H76" s="168"/>
      <c r="I76" s="168">
        <v>1</v>
      </c>
      <c r="J76" s="168">
        <v>1</v>
      </c>
      <c r="K76" s="168"/>
      <c r="L76" s="168"/>
      <c r="M76" s="283"/>
      <c r="N76" s="283"/>
      <c r="O76" s="283"/>
      <c r="P76" s="283"/>
      <c r="Q76" s="956">
        <f t="shared" si="2"/>
        <v>2</v>
      </c>
    </row>
    <row r="77" spans="3:17" x14ac:dyDescent="0.25">
      <c r="C77" s="297" t="s">
        <v>10</v>
      </c>
      <c r="D77" s="281" t="s">
        <v>641</v>
      </c>
      <c r="E77" s="783" t="s">
        <v>840</v>
      </c>
      <c r="F77" s="494">
        <v>2013</v>
      </c>
      <c r="G77" s="459"/>
      <c r="H77" s="168"/>
      <c r="I77" s="168"/>
      <c r="J77" s="168"/>
      <c r="K77" s="168">
        <v>1</v>
      </c>
      <c r="L77" s="168"/>
      <c r="M77" s="283"/>
      <c r="N77" s="283"/>
      <c r="O77" s="283"/>
      <c r="P77" s="283"/>
      <c r="Q77" s="956">
        <f t="shared" si="2"/>
        <v>1</v>
      </c>
    </row>
    <row r="78" spans="3:17" x14ac:dyDescent="0.25">
      <c r="C78" s="288" t="s">
        <v>10</v>
      </c>
      <c r="D78" s="170" t="s">
        <v>837</v>
      </c>
      <c r="E78" s="782" t="s">
        <v>136</v>
      </c>
      <c r="F78" s="493">
        <v>2014</v>
      </c>
      <c r="G78" s="352"/>
      <c r="H78" s="160"/>
      <c r="I78" s="160"/>
      <c r="J78" s="160"/>
      <c r="K78" s="160">
        <v>1</v>
      </c>
      <c r="L78" s="160">
        <v>1</v>
      </c>
      <c r="M78" s="258"/>
      <c r="N78" s="258"/>
      <c r="O78" s="258"/>
      <c r="P78" s="258"/>
      <c r="Q78" s="956">
        <f t="shared" si="2"/>
        <v>2</v>
      </c>
    </row>
    <row r="79" spans="3:17" x14ac:dyDescent="0.25">
      <c r="C79" s="288" t="s">
        <v>10</v>
      </c>
      <c r="D79" s="170" t="s">
        <v>685</v>
      </c>
      <c r="E79" s="782" t="s">
        <v>136</v>
      </c>
      <c r="F79" s="493">
        <v>2011</v>
      </c>
      <c r="G79" s="352"/>
      <c r="H79" s="160">
        <v>1</v>
      </c>
      <c r="I79" s="160"/>
      <c r="J79" s="160"/>
      <c r="K79" s="160"/>
      <c r="L79" s="160"/>
      <c r="M79" s="258"/>
      <c r="N79" s="258"/>
      <c r="O79" s="258"/>
      <c r="P79" s="258"/>
      <c r="Q79" s="956">
        <f t="shared" si="2"/>
        <v>1</v>
      </c>
    </row>
    <row r="80" spans="3:17" x14ac:dyDescent="0.25">
      <c r="C80" s="162" t="s">
        <v>10</v>
      </c>
      <c r="D80" s="26" t="s">
        <v>520</v>
      </c>
      <c r="E80" s="611" t="s">
        <v>114</v>
      </c>
      <c r="F80" s="279">
        <v>2016</v>
      </c>
      <c r="G80" s="352">
        <v>1</v>
      </c>
      <c r="H80" s="160">
        <v>1</v>
      </c>
      <c r="I80" s="160"/>
      <c r="J80" s="160"/>
      <c r="K80" s="160"/>
      <c r="L80" s="160"/>
      <c r="M80" s="258"/>
      <c r="N80" s="258"/>
      <c r="O80" s="258"/>
      <c r="P80" s="258"/>
      <c r="Q80" s="956">
        <f t="shared" si="2"/>
        <v>2</v>
      </c>
    </row>
    <row r="81" spans="3:17" x14ac:dyDescent="0.25">
      <c r="C81" s="162" t="s">
        <v>812</v>
      </c>
      <c r="D81" s="26" t="s">
        <v>1052</v>
      </c>
      <c r="E81" s="611" t="s">
        <v>137</v>
      </c>
      <c r="F81" s="279">
        <v>2017</v>
      </c>
      <c r="G81" s="352"/>
      <c r="H81" s="160"/>
      <c r="I81" s="160"/>
      <c r="J81" s="160"/>
      <c r="K81" s="160"/>
      <c r="L81" s="160"/>
      <c r="M81" s="258">
        <v>1</v>
      </c>
      <c r="N81" s="258">
        <v>1</v>
      </c>
      <c r="O81" s="258"/>
      <c r="P81" s="258"/>
      <c r="Q81" s="956">
        <f t="shared" ref="Q81" si="3">SUM(G81:P81)</f>
        <v>2</v>
      </c>
    </row>
    <row r="82" spans="3:17" ht="16.5" thickBot="1" x14ac:dyDescent="0.3">
      <c r="C82" s="1139" t="s">
        <v>471</v>
      </c>
      <c r="D82" s="1141" t="s">
        <v>472</v>
      </c>
      <c r="E82" s="1984" t="s">
        <v>137</v>
      </c>
      <c r="F82" s="654">
        <v>2015</v>
      </c>
      <c r="G82" s="1985"/>
      <c r="H82" s="1985"/>
      <c r="I82" s="1985"/>
      <c r="J82" s="1985"/>
      <c r="K82" s="1985"/>
      <c r="L82" s="1985"/>
      <c r="M82" s="258">
        <v>1</v>
      </c>
      <c r="N82" s="258"/>
      <c r="O82" s="258"/>
      <c r="P82" s="258"/>
      <c r="Q82" s="956">
        <f t="shared" ref="Q82" si="4">SUM(G82:P82)</f>
        <v>1</v>
      </c>
    </row>
    <row r="83" spans="3:17" ht="16.5" thickBot="1" x14ac:dyDescent="0.3">
      <c r="C83" s="520" t="s">
        <v>19</v>
      </c>
      <c r="D83" s="543"/>
      <c r="E83" s="796"/>
      <c r="F83" s="542">
        <f>SUM(G83:L83)</f>
        <v>172</v>
      </c>
      <c r="G83" s="797">
        <f>SUM(G4:G82)</f>
        <v>26</v>
      </c>
      <c r="H83" s="797">
        <f>SUM(H4:H80)</f>
        <v>29</v>
      </c>
      <c r="I83" s="797">
        <f>SUM(I4:I80)</f>
        <v>24</v>
      </c>
      <c r="J83" s="797">
        <f>SUM(J4:J80)</f>
        <v>26</v>
      </c>
      <c r="K83" s="797">
        <f>SUM(K4:K80)</f>
        <v>36</v>
      </c>
      <c r="L83" s="797">
        <f>SUM(L4:L82)</f>
        <v>31</v>
      </c>
      <c r="M83" s="797">
        <f t="shared" ref="M83:P83" si="5">SUM(M4:M82)</f>
        <v>25</v>
      </c>
      <c r="N83" s="797">
        <f t="shared" si="5"/>
        <v>26</v>
      </c>
      <c r="O83" s="797">
        <f t="shared" si="5"/>
        <v>0</v>
      </c>
      <c r="P83" s="797">
        <f t="shared" si="5"/>
        <v>0</v>
      </c>
      <c r="Q83" s="798">
        <f>SUM(Q4:Q82)</f>
        <v>223</v>
      </c>
    </row>
    <row r="84" spans="3:17" x14ac:dyDescent="0.25">
      <c r="Q84" s="614">
        <f>SUM(G83:P83)</f>
        <v>223</v>
      </c>
    </row>
  </sheetData>
  <sortState xmlns:xlrd2="http://schemas.microsoft.com/office/spreadsheetml/2017/richdata2" ref="C4:Q80">
    <sortCondition ref="C4:C80"/>
  </sortState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2026-05-26T08:55:40Z</dcterms:modified>
</cp:coreProperties>
</file>